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TKTS" sheetId="1" r:id="rId1"/>
    <sheet name="KQKDP1" sheetId="2" state="hidden" r:id="rId2"/>
    <sheet name="Sheet1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>'[4]PNT-QUOT-#3'!#REF!</definedName>
    <definedName name="\z">'[4]COAT&amp;WRAP-QIOT-#3'!#REF!</definedName>
    <definedName name="A">'[4]PNT-QUOT-#3'!#REF!</definedName>
    <definedName name="AAA">'[2]MTL$-INTER'!#REF!</definedName>
    <definedName name="B">'[4]PNT-QUOT-#3'!#REF!</definedName>
    <definedName name="COAT">'[4]PNT-QUOT-#3'!#REF!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1">{"Thuxm2.xls","Sheet1"}</definedName>
    <definedName name="Document_array">{"Thuxm2.xls","Sheet1"}</definedName>
    <definedName name="FP">'[4]COAT&amp;WRAP-QIOT-#3'!#REF!</definedName>
    <definedName name="IO">'[4]COAT&amp;WRAP-QIOT-#3'!#REF!</definedName>
    <definedName name="MAT">'[4]COAT&amp;WRAP-QIOT-#3'!#REF!</definedName>
    <definedName name="MF">'[4]COAT&amp;WRAP-QIOT-#3'!#REF!</definedName>
    <definedName name="MKH">'[1]M· KH'!$A$1:$B$1999</definedName>
    <definedName name="P">'[4]PNT-QUOT-#3'!#REF!</definedName>
    <definedName name="PEJM">'[4]COAT&amp;WRAP-QIOT-#3'!#REF!</definedName>
    <definedName name="PF">'[4]PNT-QUOT-#3'!#REF!</definedName>
    <definedName name="PM">'[5]IBASE'!$AH$16:$AV$110</definedName>
    <definedName name="Print_Area_MI">'[3]ESTI.'!$A$1:$U$52</definedName>
    <definedName name="RT">'[4]COAT&amp;WRAP-QIOT-#3'!#REF!</definedName>
    <definedName name="SB">'[5]IBASE'!$AH$7:$AL$14</definedName>
    <definedName name="SORT">#REF!</definedName>
    <definedName name="SORT_AREA">'[3]DI-ESTI'!$A$8:$R$489</definedName>
    <definedName name="SP">'[4]PNT-QUOT-#3'!#REF!</definedName>
    <definedName name="THK">'[4]COAT&amp;WRAP-QIOT-#3'!#REF!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Phung Minh Tuan</author>
  </authors>
  <commentList>
    <comment ref="F17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-no TK141+388639</t>
        </r>
      </text>
    </comment>
    <comment ref="F65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F67" authorId="0">
      <text>
        <r>
          <rPr>
            <b/>
            <sz val="8"/>
            <rFont val="Tahoma"/>
            <family val="0"/>
          </rPr>
          <t>Phung Minh Tuan: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-no TK141+388639</t>
        </r>
      </text>
    </comment>
    <comment ref="H65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8"/>
            <rFont val="Tahoma"/>
            <family val="0"/>
          </rPr>
          <t>Phung Minh Tuan: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-no TK141+388639</t>
        </r>
      </text>
    </comment>
    <comment ref="G65" authorId="0">
      <text>
        <r>
          <rPr>
            <b/>
            <sz val="8"/>
            <rFont val="Tahoma"/>
            <family val="0"/>
          </rPr>
          <t>khong-12500000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Phung Minh Tuan: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<sst xmlns="http://schemas.openxmlformats.org/spreadsheetml/2006/main" count="258" uniqueCount="224">
  <si>
    <t>C«ng ty cæ phÇn xi m¨ng Sµi S¬n</t>
  </si>
  <si>
    <t>X· Sµi S¬n - Quèc Oai - Hµ t©y</t>
  </si>
  <si>
    <t>§VT: §VN</t>
  </si>
  <si>
    <t>M· sè</t>
  </si>
  <si>
    <t>ThuyÕt Minh</t>
  </si>
  <si>
    <t>Sè ®Çu n¨m</t>
  </si>
  <si>
    <t>Sè cuèi kú</t>
  </si>
  <si>
    <t xml:space="preserve">    1,TiÒn</t>
  </si>
  <si>
    <t>V.01</t>
  </si>
  <si>
    <t xml:space="preserve">    2, C¸c kho¶n t­¬ng ®­¬ng tiÒn</t>
  </si>
  <si>
    <t>V.02</t>
  </si>
  <si>
    <t xml:space="preserve">    1,§Çu t­ ng¾n h¹n</t>
  </si>
  <si>
    <t xml:space="preserve">    2,Dù phßng gi¶m gi¸ ®Çu t­ ng¾n h¹n (*)</t>
  </si>
  <si>
    <t xml:space="preserve">    1,Ph¶i thu cña kh¸ch hµng</t>
  </si>
  <si>
    <t xml:space="preserve">    2,Tr¶ tr­íc cho ng­êi b¸n</t>
  </si>
  <si>
    <t xml:space="preserve">    3,Ph¶i thu néi bé ng¾n h¹n</t>
  </si>
  <si>
    <t xml:space="preserve">    4,Ph¶i thu theo tiÕn ®é hîp ®ång x©y dùng</t>
  </si>
  <si>
    <t xml:space="preserve">    5,C¸c kho¶n ph¶i thu kh¸c</t>
  </si>
  <si>
    <t>V.03</t>
  </si>
  <si>
    <t xml:space="preserve">   6,Dù phßng c¸c kho¶n ph¶i thu khã ®ßi (*)</t>
  </si>
  <si>
    <t xml:space="preserve">    1,Hµng tån kho</t>
  </si>
  <si>
    <t>V.04</t>
  </si>
  <si>
    <t xml:space="preserve">    2,Dù phßng gi¶m gi¸ hµng tån kho (*)</t>
  </si>
  <si>
    <t xml:space="preserve">    1,Chi phÝ tr¶ tr­íc ng¾n h¹n</t>
  </si>
  <si>
    <t xml:space="preserve">    2,ThuÕ GTGT ®­îc khÊu trõ</t>
  </si>
  <si>
    <t xml:space="preserve">    3,ThuÕ vµ c¸c kho¶n ph¶i thu nhµ n­íc</t>
  </si>
  <si>
    <t>V.05</t>
  </si>
  <si>
    <t xml:space="preserve">    4,Tµi s¶n ng¾n h¹n kh¸c</t>
  </si>
  <si>
    <t xml:space="preserve">    1,Ph¶i thu dµi h¹n cña kh¸ch hµng</t>
  </si>
  <si>
    <t xml:space="preserve">    2,Vèn kinh doanh ë ®¬n vÞ trùc thuéc</t>
  </si>
  <si>
    <t xml:space="preserve">    3,Ph¶i thu dµi h¹n néi bé </t>
  </si>
  <si>
    <t>V.06</t>
  </si>
  <si>
    <t xml:space="preserve">    4,Ph¶i thu dµi h¹n kh¸c</t>
  </si>
  <si>
    <t>V.07</t>
  </si>
  <si>
    <t xml:space="preserve">    5,Dù phßng ph¶i thu dµi h¹n khã ®ßi (*)</t>
  </si>
  <si>
    <t>V.08</t>
  </si>
  <si>
    <t xml:space="preserve">       Nguyªn gi¸</t>
  </si>
  <si>
    <t xml:space="preserve">       Gi¸ trÞ hao mßn luü kÕ (*)</t>
  </si>
  <si>
    <t>V.09</t>
  </si>
  <si>
    <t>V.10</t>
  </si>
  <si>
    <t>V.11</t>
  </si>
  <si>
    <t>V.12</t>
  </si>
  <si>
    <t xml:space="preserve">    1,§Çu t­ vµo c«ng ty con</t>
  </si>
  <si>
    <t xml:space="preserve">    2,§Çu t­ vµo c«ng ty lªn kÕt, liªn doanh</t>
  </si>
  <si>
    <t xml:space="preserve">    3,§Çu t­ dµi h¹n kh¸c</t>
  </si>
  <si>
    <t>V.13</t>
  </si>
  <si>
    <t xml:space="preserve">    4,Dù phßng gi¶m gi¸ ®Çu t­ dµi h¹n (*)</t>
  </si>
  <si>
    <t xml:space="preserve">    1,Chi phÝ tr¶ tr­íc dµi h¹n</t>
  </si>
  <si>
    <t>V.14</t>
  </si>
  <si>
    <t xml:space="preserve">    2,Tµi s¶n thuÕ thu nhËp ho·n l¹i</t>
  </si>
  <si>
    <t>V.21</t>
  </si>
  <si>
    <t xml:space="preserve">    3,Tµi s¶n dµi h¹n kh¸c</t>
  </si>
  <si>
    <t>Nguån vèn</t>
  </si>
  <si>
    <t xml:space="preserve">    1,Vay vµ nî ng¾n h¹n</t>
  </si>
  <si>
    <t>V.15</t>
  </si>
  <si>
    <t xml:space="preserve">    2,Ph¶i tr¶ ng­êi b¸n</t>
  </si>
  <si>
    <t xml:space="preserve">    3,Ng­êi mua tr¶ tiÒn tr­íc</t>
  </si>
  <si>
    <t xml:space="preserve">    4,ThuÕ vµ c¸c kho¶n ph¶i nép nhµ n­íc</t>
  </si>
  <si>
    <t>V.16</t>
  </si>
  <si>
    <t xml:space="preserve">    5,Ph¶i tr¶ ng­êi lao ®éng</t>
  </si>
  <si>
    <t xml:space="preserve">    6,Chi phÝ ph¶i tr¶</t>
  </si>
  <si>
    <t>V.17</t>
  </si>
  <si>
    <t xml:space="preserve">    7,Ph¶i tr¶ néi bé</t>
  </si>
  <si>
    <t xml:space="preserve">    8,Ph¶i tr¶ theo tiÕn ®é kÕ ho¹ch H§XD</t>
  </si>
  <si>
    <t xml:space="preserve">    9,C¸c kho¶n tr¶ ph¶i nép kh¸c</t>
  </si>
  <si>
    <t>V.18</t>
  </si>
  <si>
    <t xml:space="preserve">  10,Dù phßng ph¶i tr¶ ng¾n h¹n</t>
  </si>
  <si>
    <t xml:space="preserve">    1,Ph¶i tr¶ dµi h¹n ng­êi b¸n</t>
  </si>
  <si>
    <t xml:space="preserve">    2,Ph¶i tr¶ dµi h¹n néi bé</t>
  </si>
  <si>
    <t>V.19</t>
  </si>
  <si>
    <t xml:space="preserve">    3,Ph¶i tr¶ dµi h¹n kh¸c</t>
  </si>
  <si>
    <t xml:space="preserve">    4,Vay vµ nî dµi h¹n</t>
  </si>
  <si>
    <t>V.20</t>
  </si>
  <si>
    <t xml:space="preserve">    5,ThuÕ thu nhËp ho·n l¹i ph¶i tr¶</t>
  </si>
  <si>
    <t xml:space="preserve">    6,Dù phßng trî cÊp mÊt viÖc lµm</t>
  </si>
  <si>
    <t xml:space="preserve">    7,Dù phßng ph¶i tr¶ dµi h¹n</t>
  </si>
  <si>
    <t>V.22</t>
  </si>
  <si>
    <t>ChØ tiªu</t>
  </si>
  <si>
    <t>Ng­êi lËp biÓu                     KÕ to¸n tr­ëng</t>
  </si>
  <si>
    <t xml:space="preserve">       Gi¸m ®èc c«ng ty</t>
  </si>
  <si>
    <t>B¶ng C©n ®èi gièng víi BC KiÓm to¸n</t>
  </si>
  <si>
    <t>KÕt qu¶ ho¹t ®éng kinh doanh</t>
  </si>
  <si>
    <t>§¬n vÞ tÝnh: VN§</t>
  </si>
  <si>
    <t>01</t>
  </si>
  <si>
    <t>03</t>
  </si>
  <si>
    <t>04</t>
  </si>
  <si>
    <t>05</t>
  </si>
  <si>
    <t>06</t>
  </si>
  <si>
    <t>MÉu sè B02 - DN 
     Ban hµnh theo quyÕt ®Þnh sè 15/2006/Q§-BTC  ngµy 20/03/2006 cña Bé tr­ëng BTC</t>
  </si>
  <si>
    <t>Luü kÕ tõ ®Çu n¨m</t>
  </si>
  <si>
    <t>1. Tæng doanh thu b¸n hµng vµ cung cÊp dÞch vô</t>
  </si>
  <si>
    <t>VI.25</t>
  </si>
  <si>
    <t>2. C¸c kho¶n gi¶m trõ</t>
  </si>
  <si>
    <t xml:space="preserve">    + ChiÕt khÊu th­¬ng m¹i</t>
  </si>
  <si>
    <t xml:space="preserve">    + Gi¶m gi¸ hµng b¸n</t>
  </si>
  <si>
    <t xml:space="preserve">    + Hµng b¸n bÞ tr¶ l¹i</t>
  </si>
  <si>
    <t xml:space="preserve">    + ThuÕ tiªu thô ®Æc biÖt</t>
  </si>
  <si>
    <t>3. Doanh thu thuÇn vÒ b¸n hµng vµ cung cÊp dÞch vô(10= 01-02)</t>
  </si>
  <si>
    <t>4. Gi¸ vèn hµng b¸n</t>
  </si>
  <si>
    <t>VI.27</t>
  </si>
  <si>
    <t>5. Lîi nhËn gép vÒ b¸n hµng vµ cung cÊp dÞnh vô(20=10-11)</t>
  </si>
  <si>
    <t>6. Doanh thu ho¹t ®éng tµi chÝnh</t>
  </si>
  <si>
    <t>VI.26</t>
  </si>
  <si>
    <t>7. Chi phÝ ho¹t ®éng tµi chÝnh</t>
  </si>
  <si>
    <t>VI.28</t>
  </si>
  <si>
    <t xml:space="preserve">     Trong ®ã l·i vay ph¶i tr¶</t>
  </si>
  <si>
    <t>8. Chi phÝ b¸n hµng</t>
  </si>
  <si>
    <t>9. Chi phÝ qu¶n lý doanh nghiÖp</t>
  </si>
  <si>
    <t>10. Lîi nhuËn thuÇn tõ ho¹t ®éng s¶n xuÊt kinh doanh {30=20+(21-22)-(24+25)}</t>
  </si>
  <si>
    <t>11. C¸c kho¶n thu nhËp kh¸c</t>
  </si>
  <si>
    <t>12. Chi phÝ kh¸c</t>
  </si>
  <si>
    <t>13. Lîi nhuËn kh¸c</t>
  </si>
  <si>
    <t>14. Tæng lîi nhuËn tr­íc thuÕ(50=30+40)</t>
  </si>
  <si>
    <t>15. Chi phÝ thuÕ TNDN hiÖn hµnh</t>
  </si>
  <si>
    <t>VI.30</t>
  </si>
  <si>
    <t>16. Chi phÝ thuÕ TNDN ho·n l¹i</t>
  </si>
  <si>
    <t>17. Lîi nhuËn sau thuÕ TNDN</t>
  </si>
  <si>
    <t>18. L·i c¬ b¶n trªn cæ phiÕu (*)</t>
  </si>
  <si>
    <t>Gi¸m ®èc c«ng ty</t>
  </si>
  <si>
    <t xml:space="preserve">     NguyÔn V¨n Bæng</t>
  </si>
  <si>
    <t>Ng­êi lËp biÓu                          KÕ to¸n tr­ëng</t>
  </si>
  <si>
    <t>NguyÔn V¨n Bæng</t>
  </si>
  <si>
    <t>LËp ngµy 18 th¸ng 10 n¨m 2007</t>
  </si>
  <si>
    <t>QuýI</t>
  </si>
  <si>
    <t>QuýII</t>
  </si>
  <si>
    <t>QuýIII</t>
  </si>
  <si>
    <t>QuýIV</t>
  </si>
  <si>
    <t>KÕt qu¶ s¶n xuÊt kinh doanh quý I n¨m 2008</t>
  </si>
  <si>
    <t>CHỈ TIÊU</t>
  </si>
  <si>
    <t>ĐVT</t>
  </si>
  <si>
    <t>QI/2008</t>
  </si>
  <si>
    <t>QI/2007</t>
  </si>
  <si>
    <t>KH2008</t>
  </si>
  <si>
    <t>SẢN LƯỢNG</t>
  </si>
  <si>
    <t>DOANH THU</t>
  </si>
  <si>
    <t>LỢI NHUẬN TRƯỚC THUẾ</t>
  </si>
  <si>
    <t>6=3/4 (%)</t>
  </si>
  <si>
    <t>7=3/5(%)</t>
  </si>
  <si>
    <t>Tr đồng</t>
  </si>
  <si>
    <t>LỢI NHUẬN SAU THUẾ</t>
  </si>
  <si>
    <t>Tấn</t>
  </si>
  <si>
    <t>Sài sơn, 18/04/2008</t>
  </si>
  <si>
    <t>Giám đôc công ty</t>
  </si>
  <si>
    <t>Nguyễn Văn Bổng</t>
  </si>
  <si>
    <t>% SO VỚIQI/2007</t>
  </si>
  <si>
    <t>% SO VỚI KH 2008</t>
  </si>
  <si>
    <t>NguyÔn §×nh QuyÕn              Phïng Minh Tu©n</t>
  </si>
  <si>
    <t>LËp ngµy 21 th¸ng 7 n¨m 2008</t>
  </si>
  <si>
    <t>Quý II n¨m 2008</t>
  </si>
  <si>
    <t>Sè cuèi kú 30/06/2008</t>
  </si>
  <si>
    <t>Sè ®Çu kú 31/03/2008</t>
  </si>
  <si>
    <t xml:space="preserve">          B¸o c¸o tµi chÝnh tãm t¾t</t>
  </si>
  <si>
    <t>(Quý II n¨m 2008)</t>
  </si>
  <si>
    <t>Néi dung</t>
  </si>
  <si>
    <r>
      <t xml:space="preserve">I.A. </t>
    </r>
    <r>
      <rPr>
        <b/>
        <sz val="12"/>
        <color indexed="12"/>
        <rFont val=".VnTimeH"/>
        <family val="2"/>
      </rPr>
      <t>b¶ng c©n ®èi kÕ to¸n</t>
    </r>
  </si>
  <si>
    <t xml:space="preserve">    - Tµi s¶n cè ®Þnh h÷u h×nh</t>
  </si>
  <si>
    <t xml:space="preserve">    - Tµi s¶n cè ®Þnh thuª tµi chÝnh</t>
  </si>
  <si>
    <t xml:space="preserve">    - Tµi s¶n v« h×nh</t>
  </si>
  <si>
    <t xml:space="preserve">    - X©y dùng c¬ b¶n dë dang</t>
  </si>
  <si>
    <t xml:space="preserve">    - Vèn ®Çu t­ cña chñ së h÷u</t>
  </si>
  <si>
    <t xml:space="preserve">    - ThÆng d­ vèn cæ phÇn</t>
  </si>
  <si>
    <t xml:space="preserve">    - Vèn kh¸c cña chñ së</t>
  </si>
  <si>
    <t xml:space="preserve">    - Chªnh lÖch ®¸nh gi¸ l¹i tµi s¶n</t>
  </si>
  <si>
    <t xml:space="preserve">    -Chªnh lÖch tû gi¸ hèi ®o¸i</t>
  </si>
  <si>
    <t xml:space="preserve">    - Quü ®Çu t­ ph¸t triÓn</t>
  </si>
  <si>
    <t xml:space="preserve">    - Quü dù phßng tµi chÝnh</t>
  </si>
  <si>
    <t xml:space="preserve">    - Lîi nhuËn sau thuÕ ch­a ph©n phèi</t>
  </si>
  <si>
    <t xml:space="preserve">    - Nguån vèn ®Çu t­ XDCB</t>
  </si>
  <si>
    <t xml:space="preserve">    - Quü khen th­ëng phóc lîi</t>
  </si>
  <si>
    <t xml:space="preserve">    - Nguån kinh phÝ</t>
  </si>
  <si>
    <t xml:space="preserve">    - Nguån kinh phÝ ®· h×nh thµnh TSC§</t>
  </si>
  <si>
    <t xml:space="preserve">    - C¸c quü </t>
  </si>
  <si>
    <t>Ban hµnh kÌm theo th«ng t­ sè: 38/2007/TT-BTC</t>
  </si>
  <si>
    <r>
      <t xml:space="preserve">II.A. </t>
    </r>
    <r>
      <rPr>
        <b/>
        <sz val="12"/>
        <color indexed="12"/>
        <rFont val=".VnTimeH"/>
        <family val="2"/>
      </rPr>
      <t>b¶ng kÕt qu¶ ho¹t ®éng kinh doanh</t>
    </r>
  </si>
  <si>
    <t>STT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</si>
  <si>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</si>
  <si>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</si>
  <si>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</si>
  <si>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</si>
  <si>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</si>
  <si>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</si>
  <si>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</si>
  <si>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</si>
  <si>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 xml:space="preserve"> Tµi s¶n dµi h¹n</t>
  </si>
  <si>
    <t xml:space="preserve"> C¸c kho¶n ph¶i thu dµi h¹n</t>
  </si>
  <si>
    <t xml:space="preserve"> Tµi s¶n cè ®Þnh</t>
  </si>
  <si>
    <t>BÊt ®éng s¶n ®Çu t­</t>
  </si>
  <si>
    <t xml:space="preserve"> C¸c kho¶n ®Çu t­ tµi chÝnh dµi h¹n</t>
  </si>
  <si>
    <t>Tµi s¶n dµi h¹n kh¸c</t>
  </si>
  <si>
    <t>III</t>
  </si>
  <si>
    <t xml:space="preserve">Tæng Céng tµi s¶n </t>
  </si>
  <si>
    <t>IV</t>
  </si>
  <si>
    <t>Nî ph¶i tr¶</t>
  </si>
  <si>
    <t>Nî ng¾n h¹n</t>
  </si>
  <si>
    <t>Nî dµi h¹n</t>
  </si>
  <si>
    <t>V</t>
  </si>
  <si>
    <t xml:space="preserve"> Nguån vèn chñ së h÷u</t>
  </si>
  <si>
    <t>Vèn chñ së h÷u</t>
  </si>
  <si>
    <t xml:space="preserve"> Nguån kinh phÝ vµ quü kh¸c</t>
  </si>
  <si>
    <t>VI</t>
  </si>
  <si>
    <t>chØ tiªu</t>
  </si>
  <si>
    <t>Kú b¸o c¸o</t>
  </si>
  <si>
    <t>Lòy kÕ</t>
  </si>
  <si>
    <t>Cæ tøc trªn mçi cæ phiÕu</t>
  </si>
  <si>
    <t>Doanh thu thuÇn vÒ b¸n hµng vµ cung cÊp dÞch vô</t>
  </si>
  <si>
    <t>Gi¸ vèn hµng b¸n</t>
  </si>
  <si>
    <t>Lîi nhËn gép vÒ b¸n hµng vµ cung cÊp dÞnh vô</t>
  </si>
  <si>
    <t>Doanh thu ho¹t ®éng tµi chÝnh</t>
  </si>
  <si>
    <t>Chi phÝ b¸n hµng</t>
  </si>
  <si>
    <t>Chi phÝ qu¶n lý doanh nghiÖp</t>
  </si>
  <si>
    <t>Chi phÝ kh¸c</t>
  </si>
  <si>
    <t>Lîi nhuËn kh¸c</t>
  </si>
  <si>
    <t>ThuÕ thu nhËp doanh nghiÖp</t>
  </si>
  <si>
    <t>Lîi nhuËn sau thuÕ TNDN</t>
  </si>
  <si>
    <t>L·i c¬ b¶n trªn cæ phiÕu</t>
  </si>
  <si>
    <t>NguyÔn §×nh QuyÕn          Phïng Minh Tu©n</t>
  </si>
  <si>
    <t xml:space="preserve">    - Cæ phiÕu quü</t>
  </si>
  <si>
    <t>Tæng Céng nguån vèn</t>
  </si>
  <si>
    <t>Doanh thu b¸n hµng vµ cung cÊp dÞch vô</t>
  </si>
  <si>
    <t>C¸c kho¶n gi¶m trõ doanh thu</t>
  </si>
  <si>
    <t>Chi phÝ tµi chÝnh</t>
  </si>
  <si>
    <t>Lîi nhuËn thuÇn tõ ho¹t ®éng kinh doanh</t>
  </si>
  <si>
    <t>Thu nhËp kh¸c</t>
  </si>
  <si>
    <t>Tæng lîi nhuËn kÕ to¸n tr­íc thuÕ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</si>
</sst>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\ &quot;®&quot;;\-#,##0\ &quot;®&quot;"/>
    <numFmt numFmtId="171" formatCode="#,##0\ &quot;®&quot;;[Red]\-#,##0\ &quot;®&quot;"/>
    <numFmt numFmtId="172" formatCode="#,##0.00\ &quot;®&quot;;\-#,##0.00\ &quot;®&quot;"/>
    <numFmt numFmtId="173" formatCode="#,##0.00\ &quot;®&quot;;[Red]\-#,##0.00\ &quot;®&quot;"/>
    <numFmt numFmtId="174" formatCode="_-* #,##0\ &quot;®&quot;_-;\-* #,##0\ &quot;®&quot;_-;_-* &quot;-&quot;\ &quot;®&quot;_-;_-@_-"/>
    <numFmt numFmtId="175" formatCode="_-* #,##0\ _®_-;\-* #,##0\ _®_-;_-* &quot;-&quot;\ _®_-;_-@_-"/>
    <numFmt numFmtId="176" formatCode="_-* #,##0.00\ &quot;®&quot;_-;\-* #,##0.00\ &quot;®&quot;_-;_-* &quot;-&quot;??\ &quot;®&quot;_-;_-@_-"/>
    <numFmt numFmtId="177" formatCode="_-* #,##0.00\ _®_-;\-* #,##0.00\ _®_-;_-* &quot;-&quot;??\ _®_-;_-@_-"/>
    <numFmt numFmtId="178" formatCode="&quot;®&quot;#,##0_);\(&quot;®&quot;#,##0\)"/>
    <numFmt numFmtId="179" formatCode="&quot;®&quot;#,##0_);[Red]\(&quot;®&quot;#,##0\)"/>
    <numFmt numFmtId="180" formatCode="&quot;®&quot;#,##0.00_);\(&quot;®&quot;#,##0.00\)"/>
    <numFmt numFmtId="181" formatCode="&quot;®&quot;#,##0.00_);[Red]\(&quot;®&quot;#,##0.00\)"/>
    <numFmt numFmtId="182" formatCode="_(&quot;®&quot;* #,##0_);_(&quot;®&quot;* \(#,##0\);_(&quot;®&quot;* &quot;-&quot;_);_(@_)"/>
    <numFmt numFmtId="183" formatCode="_(&quot;®&quot;* #,##0.00_);_(&quot;®&quot;* \(#,##0.00\);_(&quot;®&quot;* &quot;-&quot;??_);_(@_)"/>
    <numFmt numFmtId="184" formatCode="_-* #,##0\ &quot;§&quot;_-;\-* #,##0\ &quot;§&quot;_-;_-* &quot;-&quot;\ &quot;§&quot;_-;_-@_-"/>
    <numFmt numFmtId="185" formatCode="_-* #,##0\ _§_-;\-* #,##0\ _§_-;_-* &quot;-&quot;\ _§_-;_-@_-"/>
    <numFmt numFmtId="186" formatCode="_-* #,##0.00\ &quot;§&quot;_-;\-* #,##0.00\ &quot;§&quot;_-;_-* &quot;-&quot;??\ &quot;§&quot;_-;_-@_-"/>
    <numFmt numFmtId="187" formatCode="_-* #,##0.00\ _§_-;\-* #,##0.00\ _§_-;_-* &quot;-&quot;??\ _§_-;_-@_-"/>
    <numFmt numFmtId="188" formatCode="#,##0_ ;\-#,##0\ 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R&quot;\ #,##0.00;&quot;R&quot;\ \-#,##0.00"/>
    <numFmt numFmtId="194" formatCode="_ &quot;R&quot;\ * #,##0_ ;_ &quot;R&quot;\ * \-#,##0_ ;_ &quot;R&quot;\ * &quot;-&quot;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00"/>
    <numFmt numFmtId="201" formatCode="0.0%"/>
    <numFmt numFmtId="202" formatCode="0.000%"/>
    <numFmt numFmtId="203" formatCode="_-* #,##0.0\ _§_-;\-* #,##0.0\ _§_-;_-* &quot;-&quot;??\ _§_-;_-@_-"/>
    <numFmt numFmtId="204" formatCode="_-* #,##0\ _§_-;\-* #,##0\ _§_-;_-* &quot;-&quot;??\ _§_-;_-@_-"/>
    <numFmt numFmtId="205" formatCode="0_);\(0\)"/>
  </numFmts>
  <fonts count="51">
    <font>
      <sz val="10"/>
      <name val=".VnCourier"/>
      <family val="0"/>
    </font>
    <font>
      <b/>
      <sz val="10"/>
      <name val=".VnCourier"/>
      <family val="0"/>
    </font>
    <font>
      <i/>
      <sz val="10"/>
      <name val=".VnCourier"/>
      <family val="0"/>
    </font>
    <font>
      <b/>
      <i/>
      <sz val="10"/>
      <name val=".VnCourier"/>
      <family val="0"/>
    </font>
    <font>
      <u val="single"/>
      <sz val="10"/>
      <color indexed="36"/>
      <name val=".VnCourier"/>
      <family val="0"/>
    </font>
    <font>
      <b/>
      <sz val="12"/>
      <name val="Arial"/>
      <family val="2"/>
    </font>
    <font>
      <u val="single"/>
      <sz val="10"/>
      <color indexed="12"/>
      <name val=".VnCourier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2"/>
      <name val=".VnTime"/>
      <family val="0"/>
    </font>
    <font>
      <sz val="10"/>
      <name val="굴림체"/>
      <family val="3"/>
    </font>
    <font>
      <sz val="8"/>
      <name val=".VnCourier"/>
      <family val="0"/>
    </font>
    <font>
      <b/>
      <sz val="11"/>
      <name val=".VnTime"/>
      <family val="2"/>
    </font>
    <font>
      <b/>
      <sz val="10"/>
      <name val=".VnTime"/>
      <family val="2"/>
    </font>
    <font>
      <b/>
      <sz val="18"/>
      <color indexed="12"/>
      <name val=".VnTimeH"/>
      <family val="2"/>
    </font>
    <font>
      <b/>
      <sz val="10"/>
      <name val=".VnTimeH"/>
      <family val="2"/>
    </font>
    <font>
      <b/>
      <sz val="12"/>
      <color indexed="12"/>
      <name val=".VnTime"/>
      <family val="2"/>
    </font>
    <font>
      <b/>
      <sz val="13"/>
      <name val=".VnArialH"/>
      <family val="2"/>
    </font>
    <font>
      <b/>
      <sz val="11"/>
      <name val=".VnArial NarrowH"/>
      <family val="2"/>
    </font>
    <font>
      <b/>
      <sz val="11"/>
      <name val=".VnArialH"/>
      <family val="2"/>
    </font>
    <font>
      <b/>
      <sz val="9"/>
      <name val=".VnArialH"/>
      <family val="2"/>
    </font>
    <font>
      <sz val="10"/>
      <name val=".VnHelvetIns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3"/>
      <name val=".VnTime"/>
      <family val="2"/>
    </font>
    <font>
      <b/>
      <i/>
      <sz val="12"/>
      <color indexed="12"/>
      <name val=".VnTime"/>
      <family val="2"/>
    </font>
    <font>
      <b/>
      <i/>
      <sz val="12"/>
      <color indexed="32"/>
      <name val=".VnTime"/>
      <family val="2"/>
    </font>
    <font>
      <sz val="12"/>
      <color indexed="10"/>
      <name val=".VnTime"/>
      <family val="2"/>
    </font>
    <font>
      <b/>
      <sz val="12"/>
      <name val=".VnArialH"/>
      <family val="2"/>
    </font>
    <font>
      <sz val="14"/>
      <name val=".VnTime"/>
      <family val="2"/>
    </font>
    <font>
      <b/>
      <sz val="13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.VnArialH"/>
      <family val="2"/>
    </font>
    <font>
      <sz val="10"/>
      <name val=".VnTime"/>
      <family val="2"/>
    </font>
    <font>
      <sz val="11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b/>
      <sz val="11"/>
      <name val=".VnTimeH"/>
      <family val="2"/>
    </font>
    <font>
      <i/>
      <sz val="12"/>
      <name val=".VnTime"/>
      <family val="2"/>
    </font>
    <font>
      <sz val="8"/>
      <name val=".VnTime"/>
      <family val="2"/>
    </font>
    <font>
      <sz val="10"/>
      <name val="Times New Roman"/>
      <family val="1"/>
    </font>
    <font>
      <sz val="14"/>
      <name val=".VnExoticH"/>
      <family val="2"/>
    </font>
    <font>
      <sz val="14"/>
      <name val="Times New Roman"/>
      <family val="1"/>
    </font>
    <font>
      <b/>
      <sz val="12"/>
      <color indexed="12"/>
      <name val=".VnTimeH"/>
      <family val="2"/>
    </font>
    <font>
      <b/>
      <u val="single"/>
      <sz val="12"/>
      <name val=".VnTime"/>
      <family val="2"/>
    </font>
    <font>
      <b/>
      <sz val="12"/>
      <name val=".VnTimeH"/>
      <family val="2"/>
    </font>
    <font>
      <b/>
      <u val="single"/>
      <sz val="11"/>
      <name val=".VnArial NarrowH"/>
      <family val="2"/>
    </font>
    <font>
      <b/>
      <sz val="8"/>
      <name val=".VnCourie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11" fillId="0" borderId="3" xfId="0" applyNumberFormat="1" applyFont="1" applyFill="1" applyBorder="1" applyAlignment="1">
      <alignment/>
    </xf>
    <xf numFmtId="0" fontId="35" fillId="0" borderId="3" xfId="0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 quotePrefix="1">
      <alignment horizontal="centerContinuous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centerContinuous"/>
    </xf>
    <xf numFmtId="3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4" fillId="0" borderId="5" xfId="0" applyNumberFormat="1" applyFont="1" applyFill="1" applyBorder="1" applyAlignment="1">
      <alignment/>
    </xf>
    <xf numFmtId="0" fontId="25" fillId="0" borderId="3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8" fontId="11" fillId="0" borderId="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3" fillId="0" borderId="3" xfId="0" applyFont="1" applyFill="1" applyBorder="1" applyAlignment="1">
      <alignment/>
    </xf>
    <xf numFmtId="0" fontId="18" fillId="0" borderId="3" xfId="0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/>
    </xf>
    <xf numFmtId="0" fontId="26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8" fontId="11" fillId="0" borderId="7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24" fillId="0" borderId="7" xfId="0" applyNumberFormat="1" applyFont="1" applyFill="1" applyBorder="1" applyAlignment="1">
      <alignment/>
    </xf>
    <xf numFmtId="0" fontId="19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3" fontId="29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31" fillId="0" borderId="0" xfId="0" applyNumberFormat="1" applyFont="1" applyFill="1" applyAlignment="1">
      <alignment horizontal="centerContinuous"/>
    </xf>
    <xf numFmtId="3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11" fillId="0" borderId="0" xfId="0" applyNumberFormat="1" applyFont="1" applyAlignment="1">
      <alignment horizontal="center"/>
    </xf>
    <xf numFmtId="3" fontId="31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3" fontId="40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 horizontal="centerContinuous"/>
    </xf>
    <xf numFmtId="3" fontId="37" fillId="0" borderId="0" xfId="0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Continuous"/>
    </xf>
    <xf numFmtId="3" fontId="37" fillId="0" borderId="6" xfId="0" applyNumberFormat="1" applyFont="1" applyBorder="1" applyAlignment="1">
      <alignment horizontal="center" vertical="center"/>
    </xf>
    <xf numFmtId="3" fontId="32" fillId="0" borderId="3" xfId="0" applyNumberFormat="1" applyFont="1" applyBorder="1" applyAlignment="1" quotePrefix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vertical="center"/>
    </xf>
    <xf numFmtId="3" fontId="26" fillId="0" borderId="3" xfId="0" applyNumberFormat="1" applyFont="1" applyBorder="1" applyAlignment="1" quotePrefix="1">
      <alignment horizontal="center" vertical="center"/>
    </xf>
    <xf numFmtId="3" fontId="37" fillId="0" borderId="3" xfId="0" applyNumberFormat="1" applyFont="1" applyBorder="1" applyAlignment="1">
      <alignment vertical="center"/>
    </xf>
    <xf numFmtId="3" fontId="32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26" fillId="0" borderId="3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0" fontId="31" fillId="0" borderId="0" xfId="0" applyFont="1" applyAlignment="1">
      <alignment/>
    </xf>
    <xf numFmtId="3" fontId="15" fillId="0" borderId="0" xfId="0" applyNumberFormat="1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31" fillId="0" borderId="0" xfId="0" applyNumberFormat="1" applyFont="1" applyAlignment="1">
      <alignment horizontal="left"/>
    </xf>
    <xf numFmtId="3" fontId="40" fillId="0" borderId="9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horizontal="left"/>
    </xf>
    <xf numFmtId="3" fontId="37" fillId="0" borderId="15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horizontal="left" vertical="center"/>
    </xf>
    <xf numFmtId="3" fontId="14" fillId="0" borderId="15" xfId="0" applyNumberFormat="1" applyFont="1" applyFill="1" applyBorder="1" applyAlignment="1">
      <alignment vertical="center"/>
    </xf>
    <xf numFmtId="3" fontId="41" fillId="0" borderId="14" xfId="0" applyNumberFormat="1" applyFont="1" applyBorder="1" applyAlignment="1">
      <alignment horizontal="left" vertical="center"/>
    </xf>
    <xf numFmtId="3" fontId="24" fillId="0" borderId="16" xfId="0" applyNumberFormat="1" applyFont="1" applyBorder="1" applyAlignment="1">
      <alignment horizontal="left" vertical="center"/>
    </xf>
    <xf numFmtId="3" fontId="32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3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3" fontId="14" fillId="0" borderId="1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16" fontId="45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/>
    </xf>
    <xf numFmtId="3" fontId="45" fillId="0" borderId="6" xfId="0" applyNumberFormat="1" applyFont="1" applyBorder="1" applyAlignment="1">
      <alignment/>
    </xf>
    <xf numFmtId="10" fontId="45" fillId="0" borderId="6" xfId="0" applyNumberFormat="1" applyFont="1" applyBorder="1" applyAlignment="1">
      <alignment/>
    </xf>
    <xf numFmtId="4" fontId="45" fillId="0" borderId="6" xfId="0" applyNumberFormat="1" applyFont="1" applyBorder="1" applyAlignment="1">
      <alignment/>
    </xf>
    <xf numFmtId="0" fontId="45" fillId="0" borderId="6" xfId="0" applyFont="1" applyBorder="1" applyAlignment="1">
      <alignment horizontal="center"/>
    </xf>
    <xf numFmtId="0" fontId="21" fillId="0" borderId="5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3" fontId="38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3" fontId="47" fillId="0" borderId="3" xfId="0" applyNumberFormat="1" applyFont="1" applyFill="1" applyBorder="1" applyAlignment="1">
      <alignment/>
    </xf>
    <xf numFmtId="3" fontId="47" fillId="0" borderId="7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30" fillId="0" borderId="5" xfId="0" applyFont="1" applyFill="1" applyBorder="1" applyAlignment="1">
      <alignment horizontal="center" wrapText="1"/>
    </xf>
    <xf numFmtId="0" fontId="49" fillId="0" borderId="3" xfId="0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4" fillId="0" borderId="21" xfId="0" applyNumberFormat="1" applyFont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horizontal="left"/>
    </xf>
    <xf numFmtId="3" fontId="37" fillId="0" borderId="21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horizontal="left" vertical="center"/>
    </xf>
    <xf numFmtId="3" fontId="14" fillId="0" borderId="21" xfId="0" applyNumberFormat="1" applyFont="1" applyFill="1" applyBorder="1" applyAlignment="1">
      <alignment vertical="center"/>
    </xf>
    <xf numFmtId="3" fontId="41" fillId="0" borderId="21" xfId="0" applyNumberFormat="1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/>
    </xf>
    <xf numFmtId="3" fontId="24" fillId="0" borderId="22" xfId="0" applyNumberFormat="1" applyFont="1" applyBorder="1" applyAlignment="1">
      <alignment horizontal="left" vertical="center"/>
    </xf>
    <xf numFmtId="0" fontId="15" fillId="0" borderId="22" xfId="0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 vertical="center"/>
    </xf>
    <xf numFmtId="0" fontId="24" fillId="0" borderId="5" xfId="0" applyFont="1" applyFill="1" applyBorder="1" applyAlignment="1">
      <alignment horizontal="center"/>
    </xf>
    <xf numFmtId="0" fontId="49" fillId="0" borderId="7" xfId="0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콤마 [0]_1202" xfId="30"/>
    <cellStyle name="콤마_1202" xfId="31"/>
    <cellStyle name="통화 [0]_1202" xfId="32"/>
    <cellStyle name="통화_1202" xfId="33"/>
    <cellStyle name="표준_(정보부문)월별인원계획" xfId="34"/>
    <cellStyle name="一般_Book1" xfId="35"/>
    <cellStyle name="千分位[0]_Book1" xfId="36"/>
    <cellStyle name="千分位_Book1" xfId="37"/>
    <cellStyle name="貨幣 [0]_Book1" xfId="38"/>
    <cellStyle name="貨幣_Book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676275</xdr:colOff>
      <xdr:row>0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7625"/>
          <a:ext cx="4533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CÔNG TY CỔ PHẦN XI MĂNG SÀI SƠN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c\MSOFFICE\EXCEL\thuong\NKBH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my%20documents\My%20Documents\Know%20Zone\THANH\Dicks%20A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my%20documents\My%20Documents\Know%20Zone\THANH\Dicks%20A\CS3408\Standard\R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· KH"/>
      <sheetName val="XuÊtxm"/>
      <sheetName val="Sheet11"/>
      <sheetName val="xuÊtlk"/>
      <sheetName val="Sheet1"/>
      <sheetName val="Sheet8"/>
      <sheetName val="Sheet9"/>
      <sheetName val="Sheet10"/>
      <sheetName val="Sheet12"/>
      <sheetName val="Sheet13"/>
      <sheetName val="Sheet14"/>
      <sheetName val="Sheet15"/>
      <sheetName val="Sheet16"/>
    </sheetNames>
    <sheetDataSet>
      <sheetData sheetId="0">
        <row r="1">
          <cell r="A1" t="str">
            <v>tm</v>
          </cell>
          <cell r="B1" t="str">
            <v>NguyÔn phó Th­</v>
          </cell>
        </row>
        <row r="2">
          <cell r="A2">
            <v>105</v>
          </cell>
          <cell r="B2" t="str">
            <v>ChÞ Th¶o</v>
          </cell>
        </row>
        <row r="3">
          <cell r="A3">
            <v>106</v>
          </cell>
          <cell r="B3" t="str">
            <v>TM Quèc oai</v>
          </cell>
        </row>
        <row r="4">
          <cell r="A4">
            <v>107</v>
          </cell>
          <cell r="B4" t="str">
            <v>Hµ ThÞ NghÜa</v>
          </cell>
        </row>
        <row r="5">
          <cell r="A5">
            <v>108</v>
          </cell>
          <cell r="B5" t="str">
            <v>HTX Kh¸nh T©n</v>
          </cell>
        </row>
        <row r="6">
          <cell r="A6">
            <v>109</v>
          </cell>
          <cell r="B6" t="str">
            <v>HTX Sµi Khª</v>
          </cell>
        </row>
        <row r="7">
          <cell r="A7">
            <v>114</v>
          </cell>
          <cell r="B7" t="str">
            <v>NguyÔn B¸ Thµnh</v>
          </cell>
        </row>
        <row r="8">
          <cell r="A8">
            <v>122</v>
          </cell>
          <cell r="B8" t="str">
            <v>Vò Danh Thµnh</v>
          </cell>
        </row>
        <row r="9">
          <cell r="A9">
            <v>127</v>
          </cell>
          <cell r="B9" t="str">
            <v>Phan Nh©n ThÞnh</v>
          </cell>
        </row>
        <row r="10">
          <cell r="A10">
            <v>129</v>
          </cell>
          <cell r="B10" t="str">
            <v>NguyÔn H÷u TuÊn</v>
          </cell>
        </row>
        <row r="11">
          <cell r="A11">
            <v>131</v>
          </cell>
          <cell r="B11" t="str">
            <v>NguyÔn V¨n B¶o</v>
          </cell>
        </row>
        <row r="12">
          <cell r="A12">
            <v>135</v>
          </cell>
          <cell r="B12" t="str">
            <v>NguyÔn §×nh Xøng</v>
          </cell>
        </row>
        <row r="13">
          <cell r="A13">
            <v>201</v>
          </cell>
          <cell r="B13" t="str">
            <v>NguyÔn Trung T©p</v>
          </cell>
        </row>
        <row r="14">
          <cell r="A14">
            <v>302</v>
          </cell>
          <cell r="B14" t="str">
            <v>HTX HiÖp ThuËn</v>
          </cell>
        </row>
        <row r="15">
          <cell r="A15">
            <v>303</v>
          </cell>
          <cell r="B15" t="str">
            <v>NguyÔn §¨ng Mïi</v>
          </cell>
        </row>
        <row r="16">
          <cell r="A16">
            <v>304</v>
          </cell>
          <cell r="B16" t="str">
            <v>NguyÔn V¨n B¶o</v>
          </cell>
        </row>
        <row r="17">
          <cell r="A17">
            <v>405</v>
          </cell>
          <cell r="B17" t="str">
            <v>Bïi V¨n Canh</v>
          </cell>
        </row>
        <row r="18">
          <cell r="A18">
            <v>414</v>
          </cell>
          <cell r="B18" t="str">
            <v>Cöa hµng S¬n T©y</v>
          </cell>
        </row>
        <row r="19">
          <cell r="A19">
            <v>603</v>
          </cell>
          <cell r="B19" t="str">
            <v>NguyÔn TiÕn Vinh NC</v>
          </cell>
        </row>
        <row r="20">
          <cell r="A20">
            <v>606</v>
          </cell>
          <cell r="B20" t="str">
            <v>TrÇn Danh Phó</v>
          </cell>
        </row>
        <row r="21">
          <cell r="A21">
            <v>709</v>
          </cell>
          <cell r="B21" t="str">
            <v>Cöa hµng ®¹i lý §P</v>
          </cell>
        </row>
        <row r="22">
          <cell r="A22">
            <v>806</v>
          </cell>
          <cell r="B22" t="str">
            <v>§ç C«ng ChÝnh</v>
          </cell>
        </row>
        <row r="23">
          <cell r="A23">
            <v>810</v>
          </cell>
          <cell r="B23" t="str">
            <v>Cöa hµng b¸n lÎ hµ néi</v>
          </cell>
        </row>
        <row r="24">
          <cell r="A24">
            <v>814</v>
          </cell>
          <cell r="B24" t="str">
            <v>CTy XL §N &amp; XD Hµ Néi</v>
          </cell>
        </row>
        <row r="25">
          <cell r="A25">
            <v>822</v>
          </cell>
          <cell r="B25" t="str">
            <v>HTX VËn T¶i Tõ Liªm</v>
          </cell>
        </row>
        <row r="26">
          <cell r="A26">
            <v>855</v>
          </cell>
          <cell r="B26" t="str">
            <v>NM tÊm lîp §«ng anh</v>
          </cell>
        </row>
        <row r="27">
          <cell r="A27">
            <v>942</v>
          </cell>
          <cell r="B27" t="str">
            <v>Cty TM Hµ ninh</v>
          </cell>
        </row>
        <row r="28">
          <cell r="A28">
            <v>946</v>
          </cell>
          <cell r="B28" t="str">
            <v>Cöa hµng Hµ §«ng</v>
          </cell>
        </row>
        <row r="29">
          <cell r="A29">
            <v>947</v>
          </cell>
          <cell r="B29" t="str">
            <v>Kim thuý H­¬ng</v>
          </cell>
        </row>
        <row r="30">
          <cell r="A30">
            <v>1521</v>
          </cell>
          <cell r="B30" t="str">
            <v>Hoµng ®¨ng Th¾ng</v>
          </cell>
        </row>
        <row r="31">
          <cell r="A31">
            <v>1521</v>
          </cell>
          <cell r="B31" t="str">
            <v>Anh H­êng</v>
          </cell>
        </row>
        <row r="32">
          <cell r="A32">
            <v>1521</v>
          </cell>
          <cell r="B32" t="str">
            <v>Hoµng Th¾ng</v>
          </cell>
        </row>
        <row r="33">
          <cell r="A33">
            <v>202</v>
          </cell>
          <cell r="B33" t="str">
            <v>Vò §×nh B¶y</v>
          </cell>
        </row>
        <row r="34">
          <cell r="A34">
            <v>23</v>
          </cell>
          <cell r="B34" t="str">
            <v>NguyÔn v¨n Thä</v>
          </cell>
        </row>
        <row r="35">
          <cell r="A35">
            <v>111</v>
          </cell>
          <cell r="B35" t="str">
            <v>Ng« Thµnh §ång</v>
          </cell>
        </row>
        <row r="36">
          <cell r="A36">
            <v>605</v>
          </cell>
          <cell r="B36" t="str">
            <v>Ph¹m thõa Th¾ng</v>
          </cell>
        </row>
        <row r="37">
          <cell r="A37">
            <v>154</v>
          </cell>
          <cell r="B37" t="str">
            <v>Xn TL ami¨ng Th¸i nguyªn</v>
          </cell>
        </row>
        <row r="38">
          <cell r="A38">
            <v>950</v>
          </cell>
          <cell r="B38" t="str">
            <v>NguyÔn v¨n HiÓn</v>
          </cell>
        </row>
        <row r="39">
          <cell r="A39">
            <v>411</v>
          </cell>
          <cell r="B39" t="str">
            <v>Mai bÝch Thuû</v>
          </cell>
        </row>
        <row r="40">
          <cell r="A40">
            <v>944</v>
          </cell>
          <cell r="B40" t="str">
            <v>Cty cÇu ®­êng</v>
          </cell>
        </row>
        <row r="41">
          <cell r="A41">
            <v>406</v>
          </cell>
          <cell r="B41" t="str">
            <v>Cty b¾c</v>
          </cell>
        </row>
        <row r="42">
          <cell r="A42">
            <v>137</v>
          </cell>
          <cell r="B42" t="str">
            <v>¤ng Thô Quèc oai</v>
          </cell>
        </row>
        <row r="43">
          <cell r="A43">
            <v>402</v>
          </cell>
          <cell r="B43" t="str">
            <v>¤ng S¬n DÞch vô tµn tËt</v>
          </cell>
        </row>
        <row r="44">
          <cell r="A44">
            <v>203</v>
          </cell>
          <cell r="B44" t="str">
            <v>Vò ®×nh B¶y</v>
          </cell>
        </row>
        <row r="45">
          <cell r="A45">
            <v>415</v>
          </cell>
          <cell r="B45" t="str">
            <v>XN Puz¬lan</v>
          </cell>
        </row>
        <row r="46">
          <cell r="A46">
            <v>416</v>
          </cell>
          <cell r="B46" t="str">
            <v>XN ®¸ MiÕu m«n</v>
          </cell>
        </row>
        <row r="47">
          <cell r="A47">
            <v>951</v>
          </cell>
          <cell r="B47" t="str">
            <v>NguyÔn v¨n Ngäc CA</v>
          </cell>
        </row>
        <row r="48">
          <cell r="A48">
            <v>846</v>
          </cell>
          <cell r="B48" t="str">
            <v>Ph¹m minh Tu©n</v>
          </cell>
        </row>
        <row r="49">
          <cell r="A49">
            <v>859</v>
          </cell>
          <cell r="B49" t="str">
            <v>Cty cæ phÇn Nam long</v>
          </cell>
        </row>
        <row r="50">
          <cell r="A50">
            <v>56</v>
          </cell>
          <cell r="B50" t="str">
            <v>Hoµng thÞ TuyÕt</v>
          </cell>
        </row>
        <row r="51">
          <cell r="A51">
            <v>116</v>
          </cell>
          <cell r="B51" t="str">
            <v>NguyÔn quèc B¶ng</v>
          </cell>
        </row>
        <row r="52">
          <cell r="A52">
            <v>860</v>
          </cell>
          <cell r="B52" t="str">
            <v>Bµ Dung l¹c long qu©n</v>
          </cell>
        </row>
        <row r="53">
          <cell r="A53">
            <v>809</v>
          </cell>
          <cell r="B53" t="str">
            <v>Bïi m¹nh Hïng</v>
          </cell>
        </row>
        <row r="54">
          <cell r="A54">
            <v>861</v>
          </cell>
          <cell r="B54" t="str">
            <v>N«ng v¨n M¹nh</v>
          </cell>
        </row>
        <row r="55">
          <cell r="A55">
            <v>110</v>
          </cell>
          <cell r="B55" t="str">
            <v>Lª hång Thanh</v>
          </cell>
        </row>
        <row r="56">
          <cell r="A56">
            <v>837</v>
          </cell>
          <cell r="B56" t="str">
            <v>Ph¹m v¨n §øc</v>
          </cell>
        </row>
        <row r="57">
          <cell r="A57">
            <v>138</v>
          </cell>
          <cell r="B57" t="str">
            <v>§µo quang Thao</v>
          </cell>
        </row>
        <row r="58">
          <cell r="A58">
            <v>863</v>
          </cell>
          <cell r="B58" t="str">
            <v>cty c¬ khÝ söa ch÷a</v>
          </cell>
        </row>
        <row r="59">
          <cell r="A59">
            <v>864</v>
          </cell>
          <cell r="B59" t="str">
            <v>¤ng l©n z157</v>
          </cell>
        </row>
        <row r="60">
          <cell r="A60">
            <v>865</v>
          </cell>
          <cell r="B60" t="str">
            <v>Cty VT &amp;SXVLXD §ong anh</v>
          </cell>
        </row>
        <row r="61">
          <cell r="A61">
            <v>922</v>
          </cell>
          <cell r="B61" t="str">
            <v>¤ng Th¾ng-côc vèn- Hµ t©y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XL4Test5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H  goi 4-x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"/>
  <sheetViews>
    <sheetView showGridLines="0" tabSelected="1" view="pageBreakPreview" zoomScale="120" zoomScaleSheetLayoutView="120" workbookViewId="0" topLeftCell="A1">
      <pane ySplit="6" topLeftCell="BM7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5.625" style="132" customWidth="1"/>
    <col min="2" max="2" width="45.375" style="5" customWidth="1"/>
    <col min="3" max="3" width="6.00390625" style="5" hidden="1" customWidth="1"/>
    <col min="4" max="4" width="6.50390625" style="5" hidden="1" customWidth="1"/>
    <col min="5" max="5" width="18.25390625" style="54" hidden="1" customWidth="1"/>
    <col min="6" max="6" width="16.00390625" style="5" hidden="1" customWidth="1"/>
    <col min="7" max="7" width="19.125" style="5" customWidth="1"/>
    <col min="8" max="8" width="17.125" style="6" customWidth="1"/>
    <col min="9" max="9" width="19.875" style="6" hidden="1" customWidth="1"/>
    <col min="10" max="10" width="16.625" style="6" hidden="1" customWidth="1"/>
    <col min="11" max="11" width="4.75390625" style="6" hidden="1" customWidth="1"/>
    <col min="12" max="12" width="18.25390625" style="6" hidden="1" customWidth="1"/>
    <col min="13" max="13" width="20.00390625" style="6" hidden="1" customWidth="1"/>
    <col min="14" max="14" width="15.375" style="6" hidden="1" customWidth="1"/>
    <col min="15" max="15" width="13.875" style="6" customWidth="1"/>
    <col min="16" max="16" width="10.875" style="6" bestFit="1" customWidth="1"/>
    <col min="17" max="45" width="9.00390625" style="6" customWidth="1"/>
    <col min="46" max="16384" width="9.00390625" style="5" customWidth="1"/>
  </cols>
  <sheetData>
    <row r="1" spans="1:8" ht="18" customHeight="1">
      <c r="A1" s="4" t="s">
        <v>0</v>
      </c>
      <c r="D1" s="124" t="s">
        <v>172</v>
      </c>
      <c r="E1" s="124"/>
      <c r="F1" s="124"/>
      <c r="G1" s="124"/>
      <c r="H1" s="124"/>
    </row>
    <row r="2" spans="1:8" ht="15" customHeight="1">
      <c r="A2" s="7" t="s">
        <v>1</v>
      </c>
      <c r="D2" s="124"/>
      <c r="E2" s="124"/>
      <c r="F2" s="124"/>
      <c r="G2" s="124"/>
      <c r="H2" s="124"/>
    </row>
    <row r="3" spans="1:45" s="10" customFormat="1" ht="30.75" customHeight="1">
      <c r="A3" s="133"/>
      <c r="B3" s="8" t="s">
        <v>151</v>
      </c>
      <c r="C3" s="9"/>
      <c r="D3" s="9"/>
      <c r="E3" s="9"/>
      <c r="F3" s="9"/>
      <c r="G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0" customFormat="1" ht="20.25" customHeight="1">
      <c r="A4" s="133"/>
      <c r="B4" s="11" t="s">
        <v>152</v>
      </c>
      <c r="C4" s="11"/>
      <c r="D4" s="11"/>
      <c r="E4" s="11"/>
      <c r="F4" s="11"/>
      <c r="G4" s="1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10" customFormat="1" ht="27.75" customHeight="1">
      <c r="A5" s="12" t="s">
        <v>154</v>
      </c>
      <c r="B5" s="12"/>
      <c r="C5" s="13"/>
      <c r="D5" s="13"/>
      <c r="E5" s="14"/>
      <c r="H5" s="15" t="s">
        <v>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10" customFormat="1" ht="40.5" customHeight="1">
      <c r="A6" s="134" t="s">
        <v>174</v>
      </c>
      <c r="B6" s="16" t="s">
        <v>153</v>
      </c>
      <c r="C6" s="17" t="s">
        <v>3</v>
      </c>
      <c r="D6" s="18" t="s">
        <v>4</v>
      </c>
      <c r="E6" s="19" t="s">
        <v>5</v>
      </c>
      <c r="F6" s="19" t="s">
        <v>6</v>
      </c>
      <c r="G6" s="123" t="s">
        <v>150</v>
      </c>
      <c r="H6" s="123" t="s">
        <v>149</v>
      </c>
      <c r="I6" s="2" t="s">
        <v>80</v>
      </c>
      <c r="J6" s="6"/>
      <c r="K6" s="6"/>
      <c r="L6" s="6"/>
      <c r="M6" s="6"/>
      <c r="N6" s="6"/>
      <c r="O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0" customFormat="1" ht="1.5" customHeight="1">
      <c r="A7" s="133"/>
      <c r="B7" s="20">
        <v>1</v>
      </c>
      <c r="C7" s="20">
        <v>2</v>
      </c>
      <c r="D7" s="21">
        <v>3</v>
      </c>
      <c r="E7" s="20">
        <v>4</v>
      </c>
      <c r="F7" s="20">
        <v>5</v>
      </c>
      <c r="G7" s="20">
        <v>4</v>
      </c>
      <c r="H7" s="20">
        <v>5</v>
      </c>
      <c r="I7" s="6"/>
      <c r="J7" s="6"/>
      <c r="K7" s="6"/>
      <c r="L7" s="6"/>
      <c r="M7" s="6"/>
      <c r="N7" s="6"/>
      <c r="O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15" ht="24" customHeight="1">
      <c r="A8" s="159" t="s">
        <v>175</v>
      </c>
      <c r="B8" s="22" t="s">
        <v>176</v>
      </c>
      <c r="C8" s="23">
        <v>100</v>
      </c>
      <c r="D8" s="24"/>
      <c r="E8" s="25">
        <f>E9+E12+E15+E22+E25</f>
        <v>45830799861</v>
      </c>
      <c r="F8" s="25">
        <f>F9+F12+F15+F22+F25</f>
        <v>87900063147</v>
      </c>
      <c r="G8" s="25">
        <f>G9+G12+G15+G22+G25</f>
        <v>109192161219</v>
      </c>
      <c r="H8" s="25">
        <f>H9+H12+H15+H22+H25</f>
        <v>106624181680</v>
      </c>
      <c r="J8" s="36">
        <f>F8-79585944188</f>
        <v>8314118959</v>
      </c>
      <c r="L8" s="36">
        <f>J8+12500000</f>
        <v>8326618959</v>
      </c>
      <c r="O8"/>
    </row>
    <row r="9" spans="1:15" ht="21.75" customHeight="1">
      <c r="A9" s="136">
        <v>1</v>
      </c>
      <c r="B9" s="26" t="s">
        <v>177</v>
      </c>
      <c r="C9" s="27">
        <v>110</v>
      </c>
      <c r="D9" s="28"/>
      <c r="E9" s="29">
        <f>SUM(E10:E11)</f>
        <v>4150598806</v>
      </c>
      <c r="F9" s="29">
        <f>SUM(F10:F11)</f>
        <v>2130186875</v>
      </c>
      <c r="G9" s="29">
        <f>SUM(G10:G11)</f>
        <v>2265173992</v>
      </c>
      <c r="H9" s="29">
        <f>SUM(H10:H11)</f>
        <v>2532619844</v>
      </c>
      <c r="O9"/>
    </row>
    <row r="10" spans="1:15" ht="16.5" customHeight="1" hidden="1">
      <c r="A10" s="136"/>
      <c r="B10" s="30" t="s">
        <v>7</v>
      </c>
      <c r="C10" s="31">
        <v>111</v>
      </c>
      <c r="D10" s="32" t="s">
        <v>8</v>
      </c>
      <c r="E10" s="1">
        <f>500828200+3649770606</f>
        <v>4150598806</v>
      </c>
      <c r="F10" s="1">
        <v>2130186875</v>
      </c>
      <c r="G10" s="1">
        <v>2265173992</v>
      </c>
      <c r="H10" s="1">
        <v>2532619844</v>
      </c>
      <c r="O10"/>
    </row>
    <row r="11" spans="1:15" ht="16.5" customHeight="1" hidden="1">
      <c r="A11" s="136"/>
      <c r="B11" s="30" t="s">
        <v>9</v>
      </c>
      <c r="C11" s="31">
        <v>112</v>
      </c>
      <c r="D11" s="32"/>
      <c r="E11" s="1"/>
      <c r="F11" s="1"/>
      <c r="G11" s="1"/>
      <c r="H11" s="1"/>
      <c r="O11"/>
    </row>
    <row r="12" spans="1:15" ht="21.75" customHeight="1">
      <c r="A12" s="136">
        <v>2</v>
      </c>
      <c r="B12" s="26" t="s">
        <v>178</v>
      </c>
      <c r="C12" s="33">
        <v>120</v>
      </c>
      <c r="D12" s="34" t="s">
        <v>10</v>
      </c>
      <c r="E12" s="29">
        <f>SUM(E13:E14)</f>
        <v>31130000000</v>
      </c>
      <c r="F12" s="29">
        <f>SUM(F13:F14)</f>
        <v>69044446383</v>
      </c>
      <c r="G12" s="29">
        <f>SUM(G13:G14)</f>
        <v>40140458258</v>
      </c>
      <c r="H12" s="29">
        <f>SUM(H13:H14)</f>
        <v>29166000000</v>
      </c>
      <c r="O12"/>
    </row>
    <row r="13" spans="1:15" ht="16.5" customHeight="1" hidden="1">
      <c r="A13" s="136"/>
      <c r="B13" s="30" t="s">
        <v>11</v>
      </c>
      <c r="C13" s="31">
        <v>121</v>
      </c>
      <c r="D13" s="32"/>
      <c r="E13" s="1">
        <v>31130000000</v>
      </c>
      <c r="F13" s="1">
        <v>69044446383</v>
      </c>
      <c r="G13" s="1">
        <v>40140458258</v>
      </c>
      <c r="H13" s="1">
        <v>29166000000</v>
      </c>
      <c r="O13"/>
    </row>
    <row r="14" spans="1:15" ht="16.5" customHeight="1" hidden="1">
      <c r="A14" s="136"/>
      <c r="B14" s="30" t="s">
        <v>12</v>
      </c>
      <c r="C14" s="31">
        <v>129</v>
      </c>
      <c r="D14" s="32"/>
      <c r="E14" s="1">
        <v>0</v>
      </c>
      <c r="F14" s="1">
        <v>0</v>
      </c>
      <c r="G14" s="1">
        <v>0</v>
      </c>
      <c r="H14" s="1">
        <v>0</v>
      </c>
      <c r="O14"/>
    </row>
    <row r="15" spans="1:15" ht="21.75" customHeight="1">
      <c r="A15" s="136">
        <v>3</v>
      </c>
      <c r="B15" s="26" t="s">
        <v>179</v>
      </c>
      <c r="C15" s="33">
        <v>130</v>
      </c>
      <c r="D15" s="34"/>
      <c r="E15" s="29">
        <f>SUM(E16:E21)</f>
        <v>3740209803</v>
      </c>
      <c r="F15" s="29">
        <f>SUM(F16:F21)</f>
        <v>8166577872</v>
      </c>
      <c r="G15" s="29">
        <f>SUM(G16:G21)</f>
        <v>58556967229</v>
      </c>
      <c r="H15" s="29">
        <f>SUM(H16:H21)</f>
        <v>63178309711</v>
      </c>
      <c r="I15" s="36"/>
      <c r="O15"/>
    </row>
    <row r="16" spans="1:15" ht="16.5" customHeight="1" hidden="1">
      <c r="A16" s="136"/>
      <c r="B16" s="30" t="s">
        <v>13</v>
      </c>
      <c r="C16" s="31">
        <v>131</v>
      </c>
      <c r="D16" s="32"/>
      <c r="E16" s="1">
        <v>1463326008</v>
      </c>
      <c r="F16" s="1">
        <v>5314249315</v>
      </c>
      <c r="G16" s="1">
        <v>5084529765</v>
      </c>
      <c r="H16" s="1">
        <v>4334130765</v>
      </c>
      <c r="O16"/>
    </row>
    <row r="17" spans="1:15" ht="16.5" customHeight="1" hidden="1">
      <c r="A17" s="136"/>
      <c r="B17" s="30" t="s">
        <v>14</v>
      </c>
      <c r="C17" s="31">
        <v>132</v>
      </c>
      <c r="D17" s="32"/>
      <c r="E17" s="1">
        <v>1246655422</v>
      </c>
      <c r="F17" s="1">
        <v>819637948</v>
      </c>
      <c r="G17" s="1">
        <v>51569541164</v>
      </c>
      <c r="H17" s="1">
        <v>57312582946</v>
      </c>
      <c r="O17"/>
    </row>
    <row r="18" spans="1:15" ht="16.5" customHeight="1" hidden="1">
      <c r="A18" s="136"/>
      <c r="B18" s="30" t="s">
        <v>15</v>
      </c>
      <c r="C18" s="31">
        <v>133</v>
      </c>
      <c r="D18" s="32"/>
      <c r="E18" s="1">
        <v>0</v>
      </c>
      <c r="F18" s="1">
        <v>0</v>
      </c>
      <c r="G18" s="1">
        <v>0</v>
      </c>
      <c r="H18" s="1">
        <v>0</v>
      </c>
      <c r="O18"/>
    </row>
    <row r="19" spans="1:15" ht="16.5" customHeight="1" hidden="1">
      <c r="A19" s="136"/>
      <c r="B19" s="30" t="s">
        <v>16</v>
      </c>
      <c r="C19" s="31">
        <v>134</v>
      </c>
      <c r="D19" s="32"/>
      <c r="E19" s="1">
        <v>0</v>
      </c>
      <c r="F19" s="1">
        <v>0</v>
      </c>
      <c r="G19" s="1">
        <v>0</v>
      </c>
      <c r="H19" s="1">
        <v>0</v>
      </c>
      <c r="O19"/>
    </row>
    <row r="20" spans="1:16" ht="16.5" customHeight="1" hidden="1">
      <c r="A20" s="136"/>
      <c r="B20" s="30" t="s">
        <v>17</v>
      </c>
      <c r="C20" s="31">
        <v>138</v>
      </c>
      <c r="D20" s="32" t="s">
        <v>18</v>
      </c>
      <c r="E20" s="1">
        <f>1195422932+34805441</f>
        <v>1230228373</v>
      </c>
      <c r="F20" s="1">
        <v>2232690609</v>
      </c>
      <c r="G20" s="1">
        <v>2084236300</v>
      </c>
      <c r="H20" s="1">
        <v>1712936000</v>
      </c>
      <c r="I20" s="111"/>
      <c r="O20"/>
      <c r="P20" s="36"/>
    </row>
    <row r="21" spans="1:15" ht="16.5" customHeight="1" hidden="1">
      <c r="A21" s="136"/>
      <c r="B21" s="30" t="s">
        <v>19</v>
      </c>
      <c r="C21" s="31">
        <v>139</v>
      </c>
      <c r="D21" s="32"/>
      <c r="E21" s="35">
        <v>-200000000</v>
      </c>
      <c r="F21" s="35">
        <v>-200000000</v>
      </c>
      <c r="G21" s="35">
        <v>-181340000</v>
      </c>
      <c r="H21" s="35">
        <v>-181340000</v>
      </c>
      <c r="I21" s="36"/>
      <c r="O21"/>
    </row>
    <row r="22" spans="1:15" ht="21.75" customHeight="1">
      <c r="A22" s="136">
        <v>4</v>
      </c>
      <c r="B22" s="26" t="s">
        <v>180</v>
      </c>
      <c r="C22" s="33">
        <v>140</v>
      </c>
      <c r="D22" s="28"/>
      <c r="E22" s="29">
        <f>SUM(E23:E24)</f>
        <v>6253271421</v>
      </c>
      <c r="F22" s="29">
        <f>SUM(F23:F24)</f>
        <v>7796692084</v>
      </c>
      <c r="G22" s="29">
        <f>SUM(G23:G24)</f>
        <v>7658234636</v>
      </c>
      <c r="H22" s="29">
        <f>SUM(H23:H24)</f>
        <v>10521958955</v>
      </c>
      <c r="O22"/>
    </row>
    <row r="23" spans="1:15" ht="16.5" customHeight="1" hidden="1">
      <c r="A23" s="136"/>
      <c r="B23" s="30" t="s">
        <v>20</v>
      </c>
      <c r="C23" s="31">
        <v>141</v>
      </c>
      <c r="D23" s="32" t="s">
        <v>21</v>
      </c>
      <c r="E23" s="1">
        <v>6253271421</v>
      </c>
      <c r="F23" s="1">
        <v>7796692084</v>
      </c>
      <c r="G23" s="1">
        <v>7658234636</v>
      </c>
      <c r="H23" s="1">
        <v>10521958955</v>
      </c>
      <c r="O23"/>
    </row>
    <row r="24" spans="1:15" ht="16.5" customHeight="1" hidden="1">
      <c r="A24" s="136"/>
      <c r="B24" s="30" t="s">
        <v>22</v>
      </c>
      <c r="C24" s="31">
        <v>149</v>
      </c>
      <c r="D24" s="32"/>
      <c r="E24" s="1">
        <v>0</v>
      </c>
      <c r="F24" s="1">
        <v>0</v>
      </c>
      <c r="G24" s="1">
        <v>0</v>
      </c>
      <c r="H24" s="1">
        <v>0</v>
      </c>
      <c r="O24"/>
    </row>
    <row r="25" spans="1:15" ht="21.75" customHeight="1">
      <c r="A25" s="136">
        <v>5</v>
      </c>
      <c r="B25" s="26" t="s">
        <v>181</v>
      </c>
      <c r="C25" s="33">
        <v>150</v>
      </c>
      <c r="D25" s="28"/>
      <c r="E25" s="29">
        <f>SUM(E26:E29)</f>
        <v>556719831</v>
      </c>
      <c r="F25" s="29">
        <f>SUM(F26:F29)</f>
        <v>762159933</v>
      </c>
      <c r="G25" s="29">
        <f>SUM(G26:G29)</f>
        <v>571327104</v>
      </c>
      <c r="H25" s="29">
        <f>SUM(H26:H29)</f>
        <v>1225293170</v>
      </c>
      <c r="O25"/>
    </row>
    <row r="26" spans="1:15" ht="16.5" customHeight="1" hidden="1">
      <c r="A26" s="136"/>
      <c r="B26" s="30" t="s">
        <v>23</v>
      </c>
      <c r="C26" s="31">
        <v>151</v>
      </c>
      <c r="D26" s="32"/>
      <c r="E26" s="1">
        <v>0</v>
      </c>
      <c r="F26" s="1">
        <v>610000002</v>
      </c>
      <c r="G26" s="1">
        <v>341091042</v>
      </c>
      <c r="H26" s="1">
        <v>1082888487</v>
      </c>
      <c r="O26"/>
    </row>
    <row r="27" spans="1:15" ht="16.5" customHeight="1" hidden="1">
      <c r="A27" s="136"/>
      <c r="B27" s="30" t="s">
        <v>24</v>
      </c>
      <c r="C27" s="31">
        <v>152</v>
      </c>
      <c r="D27" s="32"/>
      <c r="E27" s="1"/>
      <c r="F27" s="1">
        <v>0</v>
      </c>
      <c r="G27" s="1">
        <v>0</v>
      </c>
      <c r="H27" s="1">
        <v>0</v>
      </c>
      <c r="O27"/>
    </row>
    <row r="28" spans="1:15" ht="16.5" customHeight="1" hidden="1">
      <c r="A28" s="136"/>
      <c r="B28" s="30" t="s">
        <v>25</v>
      </c>
      <c r="C28" s="31">
        <v>154</v>
      </c>
      <c r="D28" s="32" t="s">
        <v>26</v>
      </c>
      <c r="E28" s="1">
        <v>0</v>
      </c>
      <c r="F28" s="1">
        <v>0</v>
      </c>
      <c r="G28" s="1">
        <v>8426763</v>
      </c>
      <c r="H28" s="1">
        <v>0</v>
      </c>
      <c r="O28"/>
    </row>
    <row r="29" spans="1:15" ht="16.5" customHeight="1" hidden="1">
      <c r="A29" s="136"/>
      <c r="B29" s="30" t="s">
        <v>27</v>
      </c>
      <c r="C29" s="31">
        <v>158</v>
      </c>
      <c r="D29" s="32"/>
      <c r="E29" s="1">
        <f>140000000+2536588+414183243</f>
        <v>556719831</v>
      </c>
      <c r="F29" s="1">
        <v>152159931</v>
      </c>
      <c r="G29" s="1">
        <v>221809299</v>
      </c>
      <c r="H29" s="1">
        <v>142404683</v>
      </c>
      <c r="O29"/>
    </row>
    <row r="30" spans="1:15" ht="27" customHeight="1">
      <c r="A30" s="136" t="s">
        <v>182</v>
      </c>
      <c r="B30" s="37" t="s">
        <v>183</v>
      </c>
      <c r="C30" s="38">
        <v>200</v>
      </c>
      <c r="D30" s="24"/>
      <c r="E30" s="39">
        <f>E37+E48+E51+E56</f>
        <v>16588319554</v>
      </c>
      <c r="F30" s="39">
        <f>F37+F48+F51+F56</f>
        <v>31616516947</v>
      </c>
      <c r="G30" s="39">
        <f>G37+G48+G51+G56</f>
        <v>32052446350</v>
      </c>
      <c r="H30" s="39">
        <f>H37+H48+H51+H56</f>
        <v>33405364016</v>
      </c>
      <c r="O30"/>
    </row>
    <row r="31" spans="1:15" ht="21.75" customHeight="1">
      <c r="A31" s="136">
        <v>1</v>
      </c>
      <c r="B31" s="26" t="s">
        <v>184</v>
      </c>
      <c r="C31" s="33">
        <v>210</v>
      </c>
      <c r="D31" s="28"/>
      <c r="E31" s="29">
        <f>SUM(E32:E36)</f>
        <v>0</v>
      </c>
      <c r="F31" s="29">
        <f>SUM(F32:F36)</f>
        <v>0</v>
      </c>
      <c r="G31" s="29">
        <f>SUM(G32:G36)</f>
        <v>0</v>
      </c>
      <c r="H31" s="29">
        <f>SUM(H32:H36)</f>
        <v>0</v>
      </c>
      <c r="O31"/>
    </row>
    <row r="32" spans="1:15" ht="18" customHeight="1" hidden="1">
      <c r="A32" s="136"/>
      <c r="B32" s="30" t="s">
        <v>28</v>
      </c>
      <c r="C32" s="31">
        <v>211</v>
      </c>
      <c r="D32" s="32"/>
      <c r="E32" s="1"/>
      <c r="F32" s="1"/>
      <c r="G32" s="1"/>
      <c r="H32" s="1"/>
      <c r="O32"/>
    </row>
    <row r="33" spans="1:15" ht="18" customHeight="1" hidden="1">
      <c r="A33" s="136"/>
      <c r="B33" s="30" t="s">
        <v>29</v>
      </c>
      <c r="C33" s="31">
        <v>212</v>
      </c>
      <c r="D33" s="32"/>
      <c r="E33" s="1"/>
      <c r="F33" s="1"/>
      <c r="G33" s="1"/>
      <c r="H33" s="1"/>
      <c r="O33"/>
    </row>
    <row r="34" spans="1:15" ht="18" customHeight="1" hidden="1">
      <c r="A34" s="136"/>
      <c r="B34" s="30" t="s">
        <v>30</v>
      </c>
      <c r="C34" s="31">
        <v>213</v>
      </c>
      <c r="D34" s="32" t="s">
        <v>31</v>
      </c>
      <c r="E34" s="1"/>
      <c r="F34" s="1"/>
      <c r="G34" s="1"/>
      <c r="H34" s="1"/>
      <c r="O34"/>
    </row>
    <row r="35" spans="1:15" ht="18" customHeight="1" hidden="1">
      <c r="A35" s="136"/>
      <c r="B35" s="30" t="s">
        <v>32</v>
      </c>
      <c r="C35" s="31">
        <v>218</v>
      </c>
      <c r="D35" s="32" t="s">
        <v>33</v>
      </c>
      <c r="E35" s="1"/>
      <c r="F35" s="1"/>
      <c r="G35" s="1"/>
      <c r="H35" s="1"/>
      <c r="O35"/>
    </row>
    <row r="36" spans="1:15" ht="18" customHeight="1" hidden="1">
      <c r="A36" s="136"/>
      <c r="B36" s="30" t="s">
        <v>34</v>
      </c>
      <c r="C36" s="31">
        <v>219</v>
      </c>
      <c r="D36" s="32"/>
      <c r="E36" s="1">
        <v>0</v>
      </c>
      <c r="F36" s="1">
        <v>0</v>
      </c>
      <c r="G36" s="1">
        <v>0</v>
      </c>
      <c r="H36" s="1">
        <v>0</v>
      </c>
      <c r="O36"/>
    </row>
    <row r="37" spans="1:15" ht="21.75" customHeight="1">
      <c r="A37" s="136">
        <v>2</v>
      </c>
      <c r="B37" s="26" t="s">
        <v>185</v>
      </c>
      <c r="C37" s="33">
        <v>220</v>
      </c>
      <c r="D37" s="28"/>
      <c r="E37" s="29">
        <f>E38+E41+E44</f>
        <v>13245819554</v>
      </c>
      <c r="F37" s="29">
        <f>F38+F41+F44+F47</f>
        <v>28228147355</v>
      </c>
      <c r="G37" s="29">
        <f>G38+G41+G44+G47</f>
        <v>28709946350</v>
      </c>
      <c r="H37" s="29">
        <f>H38+H41+H44+H47</f>
        <v>30062864016</v>
      </c>
      <c r="O37"/>
    </row>
    <row r="38" spans="1:15" ht="18" customHeight="1">
      <c r="A38" s="136"/>
      <c r="B38" s="30" t="s">
        <v>155</v>
      </c>
      <c r="C38" s="31">
        <v>221</v>
      </c>
      <c r="D38" s="32" t="s">
        <v>35</v>
      </c>
      <c r="E38" s="1">
        <f>E39+E40</f>
        <v>12945245784</v>
      </c>
      <c r="F38" s="1">
        <f>F39+F40</f>
        <v>7457490867</v>
      </c>
      <c r="G38" s="1">
        <f>G39+G40</f>
        <v>7468513449</v>
      </c>
      <c r="H38" s="1">
        <f>H39+H40</f>
        <v>6595282923</v>
      </c>
      <c r="O38"/>
    </row>
    <row r="39" spans="1:15" ht="18" customHeight="1" hidden="1">
      <c r="A39" s="136"/>
      <c r="B39" s="30" t="s">
        <v>36</v>
      </c>
      <c r="C39" s="31">
        <v>222</v>
      </c>
      <c r="D39" s="32"/>
      <c r="E39" s="1">
        <v>42432792709</v>
      </c>
      <c r="F39" s="1">
        <v>43240919352</v>
      </c>
      <c r="G39" s="1">
        <v>44830782986</v>
      </c>
      <c r="H39" s="1">
        <v>44830782986</v>
      </c>
      <c r="I39" s="36"/>
      <c r="O39"/>
    </row>
    <row r="40" spans="1:15" ht="18" customHeight="1" hidden="1">
      <c r="A40" s="136"/>
      <c r="B40" s="40" t="s">
        <v>37</v>
      </c>
      <c r="C40" s="41">
        <v>223</v>
      </c>
      <c r="D40" s="42"/>
      <c r="E40" s="43">
        <v>-29487546925</v>
      </c>
      <c r="F40" s="43">
        <v>-35783428485</v>
      </c>
      <c r="G40" s="43">
        <v>-37362269537</v>
      </c>
      <c r="H40" s="43">
        <v>-38235500063</v>
      </c>
      <c r="J40" s="44"/>
      <c r="O40"/>
    </row>
    <row r="41" spans="1:15" ht="18" customHeight="1">
      <c r="A41" s="136"/>
      <c r="B41" s="30" t="s">
        <v>156</v>
      </c>
      <c r="C41" s="31">
        <v>224</v>
      </c>
      <c r="D41" s="32" t="s">
        <v>38</v>
      </c>
      <c r="E41" s="1">
        <v>0</v>
      </c>
      <c r="F41" s="1">
        <v>0</v>
      </c>
      <c r="G41" s="1">
        <v>0</v>
      </c>
      <c r="H41" s="1">
        <v>0</v>
      </c>
      <c r="O41"/>
    </row>
    <row r="42" spans="1:15" ht="18" customHeight="1" hidden="1">
      <c r="A42" s="136"/>
      <c r="B42" s="30" t="s">
        <v>36</v>
      </c>
      <c r="C42" s="31">
        <v>225</v>
      </c>
      <c r="D42" s="32"/>
      <c r="E42" s="1">
        <v>0</v>
      </c>
      <c r="F42" s="1">
        <v>0</v>
      </c>
      <c r="G42" s="1">
        <v>0</v>
      </c>
      <c r="H42" s="1">
        <v>0</v>
      </c>
      <c r="O42"/>
    </row>
    <row r="43" spans="1:15" ht="18" customHeight="1" hidden="1">
      <c r="A43" s="136"/>
      <c r="B43" s="30" t="s">
        <v>37</v>
      </c>
      <c r="C43" s="31">
        <v>226</v>
      </c>
      <c r="D43" s="32"/>
      <c r="E43" s="1">
        <v>0</v>
      </c>
      <c r="F43" s="1">
        <v>0</v>
      </c>
      <c r="G43" s="1">
        <v>0</v>
      </c>
      <c r="H43" s="1">
        <v>0</v>
      </c>
      <c r="O43"/>
    </row>
    <row r="44" spans="1:15" ht="18" customHeight="1">
      <c r="A44" s="136"/>
      <c r="B44" s="30" t="s">
        <v>157</v>
      </c>
      <c r="C44" s="31">
        <v>227</v>
      </c>
      <c r="D44" s="32" t="s">
        <v>39</v>
      </c>
      <c r="E44" s="1">
        <f>SUM(E45:E46)</f>
        <v>300573770</v>
      </c>
      <c r="F44" s="1">
        <f>SUM(F45:F46)</f>
        <v>0</v>
      </c>
      <c r="G44" s="1">
        <f>SUM(G45:G46)</f>
        <v>0</v>
      </c>
      <c r="H44" s="1">
        <f>SUM(H45:H46)</f>
        <v>0</v>
      </c>
      <c r="O44"/>
    </row>
    <row r="45" spans="1:15" ht="18" customHeight="1" hidden="1">
      <c r="A45" s="136"/>
      <c r="B45" s="30" t="s">
        <v>36</v>
      </c>
      <c r="C45" s="31">
        <v>228</v>
      </c>
      <c r="D45" s="32"/>
      <c r="E45" s="1">
        <v>855628500</v>
      </c>
      <c r="F45" s="1">
        <v>1817600</v>
      </c>
      <c r="G45" s="1">
        <v>1817600</v>
      </c>
      <c r="H45" s="1">
        <v>1817600</v>
      </c>
      <c r="O45"/>
    </row>
    <row r="46" spans="1:15" ht="18" customHeight="1" hidden="1">
      <c r="A46" s="136"/>
      <c r="B46" s="30" t="s">
        <v>37</v>
      </c>
      <c r="C46" s="31">
        <v>229</v>
      </c>
      <c r="D46" s="32"/>
      <c r="E46" s="35">
        <v>-555054730</v>
      </c>
      <c r="F46" s="35">
        <v>-1817600</v>
      </c>
      <c r="G46" s="35">
        <v>-1817600</v>
      </c>
      <c r="H46" s="35">
        <v>-1817600</v>
      </c>
      <c r="O46"/>
    </row>
    <row r="47" spans="1:15" ht="18" customHeight="1">
      <c r="A47" s="136"/>
      <c r="B47" s="30" t="s">
        <v>158</v>
      </c>
      <c r="C47" s="33">
        <v>230</v>
      </c>
      <c r="D47" s="32" t="s">
        <v>40</v>
      </c>
      <c r="E47" s="1"/>
      <c r="F47" s="1">
        <v>20770656488</v>
      </c>
      <c r="G47" s="1">
        <v>21241432901</v>
      </c>
      <c r="H47" s="1">
        <v>23467581093</v>
      </c>
      <c r="O47"/>
    </row>
    <row r="48" spans="1:15" ht="21.75" customHeight="1">
      <c r="A48" s="136">
        <v>3</v>
      </c>
      <c r="B48" s="26" t="s">
        <v>186</v>
      </c>
      <c r="C48" s="33">
        <v>240</v>
      </c>
      <c r="D48" s="28" t="s">
        <v>41</v>
      </c>
      <c r="E48" s="29">
        <f>SUM(E49:E50)</f>
        <v>0</v>
      </c>
      <c r="F48" s="29">
        <f>SUM(F49:F50)</f>
        <v>0</v>
      </c>
      <c r="G48" s="29">
        <f>SUM(G49:G50)</f>
        <v>0</v>
      </c>
      <c r="H48" s="29">
        <f>SUM(H49:H50)</f>
        <v>0</v>
      </c>
      <c r="O48"/>
    </row>
    <row r="49" spans="1:15" ht="18" customHeight="1" hidden="1">
      <c r="A49" s="136"/>
      <c r="B49" s="30" t="s">
        <v>36</v>
      </c>
      <c r="C49" s="31">
        <v>241</v>
      </c>
      <c r="D49" s="32"/>
      <c r="E49" s="1"/>
      <c r="F49" s="1"/>
      <c r="G49" s="1"/>
      <c r="H49" s="1"/>
      <c r="O49"/>
    </row>
    <row r="50" spans="1:15" ht="18" customHeight="1" hidden="1">
      <c r="A50" s="136"/>
      <c r="B50" s="30" t="s">
        <v>37</v>
      </c>
      <c r="C50" s="31">
        <v>242</v>
      </c>
      <c r="D50" s="32"/>
      <c r="E50" s="35"/>
      <c r="F50" s="35"/>
      <c r="G50" s="35"/>
      <c r="H50" s="35"/>
      <c r="O50"/>
    </row>
    <row r="51" spans="1:15" ht="21.75" customHeight="1">
      <c r="A51" s="136">
        <v>4</v>
      </c>
      <c r="B51" s="26" t="s">
        <v>187</v>
      </c>
      <c r="C51" s="33">
        <v>250</v>
      </c>
      <c r="D51" s="28"/>
      <c r="E51" s="29">
        <f>SUM(E52:E55)</f>
        <v>3342500000</v>
      </c>
      <c r="F51" s="29">
        <f>SUM(F52:F55)</f>
        <v>3342500000</v>
      </c>
      <c r="G51" s="29">
        <f>SUM(G52:G55)</f>
        <v>3342500000</v>
      </c>
      <c r="H51" s="29">
        <f>SUM(H52:H55)</f>
        <v>3342500000</v>
      </c>
      <c r="O51"/>
    </row>
    <row r="52" spans="1:15" ht="18" customHeight="1" hidden="1">
      <c r="A52" s="136"/>
      <c r="B52" s="30" t="s">
        <v>42</v>
      </c>
      <c r="C52" s="31">
        <v>251</v>
      </c>
      <c r="D52" s="32"/>
      <c r="E52" s="1"/>
      <c r="F52" s="1"/>
      <c r="G52" s="1"/>
      <c r="H52" s="1"/>
      <c r="O52"/>
    </row>
    <row r="53" spans="1:15" ht="18" customHeight="1" hidden="1">
      <c r="A53" s="136"/>
      <c r="B53" s="30" t="s">
        <v>43</v>
      </c>
      <c r="C53" s="31">
        <v>252</v>
      </c>
      <c r="D53" s="32"/>
      <c r="E53" s="1">
        <v>2160000000</v>
      </c>
      <c r="F53" s="1"/>
      <c r="G53" s="1"/>
      <c r="H53" s="1"/>
      <c r="O53"/>
    </row>
    <row r="54" spans="1:15" ht="18" customHeight="1" hidden="1">
      <c r="A54" s="136"/>
      <c r="B54" s="30" t="s">
        <v>44</v>
      </c>
      <c r="C54" s="31">
        <v>258</v>
      </c>
      <c r="D54" s="32" t="s">
        <v>45</v>
      </c>
      <c r="E54" s="1">
        <v>1182500000</v>
      </c>
      <c r="F54" s="1">
        <v>3342500000</v>
      </c>
      <c r="G54" s="1">
        <v>3342500000</v>
      </c>
      <c r="H54" s="1">
        <v>3342500000</v>
      </c>
      <c r="O54"/>
    </row>
    <row r="55" spans="1:15" ht="18" customHeight="1" hidden="1">
      <c r="A55" s="136"/>
      <c r="B55" s="30" t="s">
        <v>46</v>
      </c>
      <c r="C55" s="31">
        <v>259</v>
      </c>
      <c r="D55" s="32"/>
      <c r="E55" s="1"/>
      <c r="F55" s="1"/>
      <c r="G55" s="1"/>
      <c r="H55" s="1"/>
      <c r="O55"/>
    </row>
    <row r="56" spans="1:15" ht="21.75" customHeight="1">
      <c r="A56" s="136">
        <v>5</v>
      </c>
      <c r="B56" s="26" t="s">
        <v>188</v>
      </c>
      <c r="C56" s="33">
        <v>260</v>
      </c>
      <c r="D56" s="28"/>
      <c r="E56" s="29">
        <f>SUM(E57:E59)</f>
        <v>0</v>
      </c>
      <c r="F56" s="29">
        <f>SUM(F57:F59)</f>
        <v>45869592</v>
      </c>
      <c r="G56" s="29">
        <f>SUM(G57:G59)</f>
        <v>0</v>
      </c>
      <c r="H56" s="29">
        <f>SUM(H57:H59)</f>
        <v>0</v>
      </c>
      <c r="O56"/>
    </row>
    <row r="57" spans="1:15" ht="18" customHeight="1" hidden="1">
      <c r="A57" s="136"/>
      <c r="B57" s="30" t="s">
        <v>47</v>
      </c>
      <c r="C57" s="31">
        <v>261</v>
      </c>
      <c r="D57" s="32" t="s">
        <v>48</v>
      </c>
      <c r="E57" s="1"/>
      <c r="F57" s="1">
        <v>45869592</v>
      </c>
      <c r="G57" s="1">
        <v>0</v>
      </c>
      <c r="H57" s="1">
        <v>0</v>
      </c>
      <c r="O57"/>
    </row>
    <row r="58" spans="1:15" ht="18" customHeight="1" hidden="1">
      <c r="A58" s="136"/>
      <c r="B58" s="30" t="s">
        <v>49</v>
      </c>
      <c r="C58" s="31">
        <v>262</v>
      </c>
      <c r="D58" s="32" t="s">
        <v>50</v>
      </c>
      <c r="E58" s="1"/>
      <c r="F58" s="1"/>
      <c r="G58" s="1"/>
      <c r="H58" s="1"/>
      <c r="O58"/>
    </row>
    <row r="59" spans="1:15" ht="18" customHeight="1" hidden="1">
      <c r="A59" s="136"/>
      <c r="B59" s="30" t="s">
        <v>51</v>
      </c>
      <c r="C59" s="31">
        <v>268</v>
      </c>
      <c r="D59" s="32"/>
      <c r="E59" s="1"/>
      <c r="F59" s="1"/>
      <c r="G59" s="1"/>
      <c r="H59" s="1"/>
      <c r="O59"/>
    </row>
    <row r="60" spans="1:15" ht="27" customHeight="1">
      <c r="A60" s="136" t="s">
        <v>189</v>
      </c>
      <c r="B60" s="135" t="s">
        <v>190</v>
      </c>
      <c r="C60" s="38">
        <v>270</v>
      </c>
      <c r="D60" s="46"/>
      <c r="E60" s="39">
        <f>E30+E8</f>
        <v>62419119415</v>
      </c>
      <c r="F60" s="39">
        <f>F30+F8</f>
        <v>119516580094</v>
      </c>
      <c r="G60" s="130">
        <f>G30+G8</f>
        <v>141244607569</v>
      </c>
      <c r="H60" s="130">
        <f>H30+H8</f>
        <v>140029545696</v>
      </c>
      <c r="I60" s="36">
        <f>F60-F99</f>
        <v>0</v>
      </c>
      <c r="O60"/>
    </row>
    <row r="61" spans="1:15" ht="27" customHeight="1" hidden="1">
      <c r="A61" s="136"/>
      <c r="B61" s="48" t="s">
        <v>52</v>
      </c>
      <c r="C61" s="49" t="s">
        <v>3</v>
      </c>
      <c r="D61" s="129" t="s">
        <v>4</v>
      </c>
      <c r="E61" s="50" t="s">
        <v>5</v>
      </c>
      <c r="F61" s="50" t="s">
        <v>6</v>
      </c>
      <c r="G61" s="50" t="s">
        <v>6</v>
      </c>
      <c r="H61" s="50" t="s">
        <v>6</v>
      </c>
      <c r="O61"/>
    </row>
    <row r="62" spans="1:15" ht="27.75" customHeight="1">
      <c r="A62" s="136" t="s">
        <v>191</v>
      </c>
      <c r="B62" s="37" t="s">
        <v>192</v>
      </c>
      <c r="C62" s="38">
        <v>300</v>
      </c>
      <c r="D62" s="24"/>
      <c r="E62" s="39">
        <f>E63+E74</f>
        <v>13971870403</v>
      </c>
      <c r="F62" s="39">
        <f>F63+F74</f>
        <v>18769931433</v>
      </c>
      <c r="G62" s="39">
        <f>G63+G74</f>
        <v>24872288993</v>
      </c>
      <c r="H62" s="39">
        <f>H63+H74</f>
        <v>28157337298</v>
      </c>
      <c r="I62" s="36"/>
      <c r="J62" s="36">
        <f>F62-17122747250</f>
        <v>1647184183</v>
      </c>
      <c r="O62"/>
    </row>
    <row r="63" spans="1:15" ht="21.75" customHeight="1">
      <c r="A63" s="136">
        <v>1</v>
      </c>
      <c r="B63" s="26" t="s">
        <v>193</v>
      </c>
      <c r="C63" s="33">
        <v>310</v>
      </c>
      <c r="D63" s="28"/>
      <c r="E63" s="29">
        <f>SUM(E64:E72)</f>
        <v>13971370403</v>
      </c>
      <c r="F63" s="1">
        <f>SUM(F64:F72)</f>
        <v>18671693051</v>
      </c>
      <c r="G63" s="1">
        <f>SUM(G64:G72)</f>
        <v>24704167054</v>
      </c>
      <c r="H63" s="1">
        <f>SUM(H64:H72)</f>
        <v>27995165484</v>
      </c>
      <c r="O63"/>
    </row>
    <row r="64" spans="1:15" ht="18" customHeight="1" hidden="1">
      <c r="A64" s="136"/>
      <c r="B64" s="30" t="s">
        <v>53</v>
      </c>
      <c r="C64" s="31">
        <v>311</v>
      </c>
      <c r="D64" s="32" t="s">
        <v>54</v>
      </c>
      <c r="E64" s="1">
        <v>3697933934</v>
      </c>
      <c r="F64" s="1">
        <v>2767958934</v>
      </c>
      <c r="G64" s="1">
        <v>2813312934</v>
      </c>
      <c r="H64" s="1">
        <v>2410588934</v>
      </c>
      <c r="O64"/>
    </row>
    <row r="65" spans="1:15" ht="18" customHeight="1" hidden="1">
      <c r="A65" s="136"/>
      <c r="B65" s="30" t="s">
        <v>55</v>
      </c>
      <c r="C65" s="31">
        <v>312</v>
      </c>
      <c r="D65" s="32"/>
      <c r="E65" s="1">
        <v>2950173749</v>
      </c>
      <c r="F65" s="1">
        <v>5902891936</v>
      </c>
      <c r="G65" s="1">
        <v>5206595635</v>
      </c>
      <c r="H65" s="1">
        <v>11536538951</v>
      </c>
      <c r="J65" s="36"/>
      <c r="O65"/>
    </row>
    <row r="66" spans="1:15" ht="18" customHeight="1" hidden="1">
      <c r="A66" s="136"/>
      <c r="B66" s="30" t="s">
        <v>56</v>
      </c>
      <c r="C66" s="31">
        <v>313</v>
      </c>
      <c r="D66" s="32"/>
      <c r="E66" s="1">
        <v>932446128</v>
      </c>
      <c r="F66" s="1">
        <v>1537107109</v>
      </c>
      <c r="G66" s="1">
        <v>10362049351</v>
      </c>
      <c r="H66" s="1">
        <v>1993585871</v>
      </c>
      <c r="O66"/>
    </row>
    <row r="67" spans="1:15" ht="18" customHeight="1" hidden="1">
      <c r="A67" s="136"/>
      <c r="B67" s="30" t="s">
        <v>57</v>
      </c>
      <c r="C67" s="31">
        <v>314</v>
      </c>
      <c r="D67" s="32" t="s">
        <v>58</v>
      </c>
      <c r="E67" s="1">
        <v>432165900</v>
      </c>
      <c r="F67" s="51">
        <v>2431544896</v>
      </c>
      <c r="G67" s="51">
        <v>1265410416</v>
      </c>
      <c r="H67" s="51">
        <v>2644954962</v>
      </c>
      <c r="O67"/>
    </row>
    <row r="68" spans="1:15" ht="18" customHeight="1" hidden="1">
      <c r="A68" s="136"/>
      <c r="B68" s="30" t="s">
        <v>59</v>
      </c>
      <c r="C68" s="31">
        <v>315</v>
      </c>
      <c r="D68" s="32"/>
      <c r="E68" s="1">
        <v>1154017624</v>
      </c>
      <c r="F68" s="1">
        <v>1045066387</v>
      </c>
      <c r="G68" s="1">
        <v>988175597</v>
      </c>
      <c r="H68" s="1">
        <v>2767930543</v>
      </c>
      <c r="O68"/>
    </row>
    <row r="69" spans="1:15" ht="18" customHeight="1" hidden="1">
      <c r="A69" s="136"/>
      <c r="B69" s="30" t="s">
        <v>60</v>
      </c>
      <c r="C69" s="31">
        <v>316</v>
      </c>
      <c r="D69" s="32" t="s">
        <v>61</v>
      </c>
      <c r="E69" s="1">
        <v>94923812</v>
      </c>
      <c r="F69" s="1">
        <v>296783897</v>
      </c>
      <c r="G69" s="1">
        <v>196046026</v>
      </c>
      <c r="H69" s="1">
        <v>229273297</v>
      </c>
      <c r="O69"/>
    </row>
    <row r="70" spans="1:15" ht="18" customHeight="1" hidden="1">
      <c r="A70" s="136"/>
      <c r="B70" s="30" t="s">
        <v>62</v>
      </c>
      <c r="C70" s="31">
        <v>317</v>
      </c>
      <c r="D70" s="32"/>
      <c r="E70" s="1">
        <v>0</v>
      </c>
      <c r="F70" s="1">
        <v>0</v>
      </c>
      <c r="G70" s="1">
        <v>0</v>
      </c>
      <c r="H70" s="1">
        <v>0</v>
      </c>
      <c r="O70"/>
    </row>
    <row r="71" spans="1:15" ht="18" customHeight="1" hidden="1">
      <c r="A71" s="136"/>
      <c r="B71" s="30" t="s">
        <v>63</v>
      </c>
      <c r="C71" s="31">
        <v>318</v>
      </c>
      <c r="D71" s="32"/>
      <c r="E71" s="1"/>
      <c r="F71" s="1"/>
      <c r="G71" s="1"/>
      <c r="H71" s="1"/>
      <c r="O71"/>
    </row>
    <row r="72" spans="1:45" ht="18" customHeight="1" hidden="1">
      <c r="A72" s="136"/>
      <c r="B72" s="30" t="s">
        <v>64</v>
      </c>
      <c r="C72" s="31">
        <v>319</v>
      </c>
      <c r="D72" s="32" t="s">
        <v>65</v>
      </c>
      <c r="E72" s="1">
        <v>4709709256</v>
      </c>
      <c r="F72" s="1">
        <v>4690339892</v>
      </c>
      <c r="G72" s="1">
        <v>3872577095</v>
      </c>
      <c r="H72" s="1">
        <v>6412292926</v>
      </c>
      <c r="I72" s="3"/>
      <c r="J72" s="65">
        <f>F72-5081794021</f>
        <v>-391454129</v>
      </c>
      <c r="O72"/>
      <c r="AS72" s="5"/>
    </row>
    <row r="73" spans="1:45" ht="18" customHeight="1" hidden="1">
      <c r="A73" s="136"/>
      <c r="B73" s="30" t="s">
        <v>66</v>
      </c>
      <c r="C73" s="31">
        <v>320</v>
      </c>
      <c r="D73" s="32"/>
      <c r="E73" s="1"/>
      <c r="F73" s="1"/>
      <c r="G73" s="1"/>
      <c r="H73" s="1"/>
      <c r="I73" s="3"/>
      <c r="J73" s="52"/>
      <c r="O73"/>
      <c r="AS73" s="5"/>
    </row>
    <row r="74" spans="1:45" ht="24.75" customHeight="1">
      <c r="A74" s="136">
        <v>2</v>
      </c>
      <c r="B74" s="26" t="s">
        <v>194</v>
      </c>
      <c r="C74" s="33">
        <v>330</v>
      </c>
      <c r="D74" s="28"/>
      <c r="E74" s="29">
        <f>SUM(E75:E79)</f>
        <v>500000</v>
      </c>
      <c r="F74" s="29">
        <f>SUM(F75:F81)</f>
        <v>98238382</v>
      </c>
      <c r="G74" s="29">
        <f>SUM(G75:G81)</f>
        <v>168121939</v>
      </c>
      <c r="H74" s="29">
        <f>SUM(H75:H81)</f>
        <v>162171814</v>
      </c>
      <c r="I74" s="3"/>
      <c r="J74" s="52"/>
      <c r="O74"/>
      <c r="AS74" s="5"/>
    </row>
    <row r="75" spans="1:15" ht="18" customHeight="1" hidden="1">
      <c r="A75" s="136"/>
      <c r="B75" s="30" t="s">
        <v>67</v>
      </c>
      <c r="C75" s="31">
        <v>331</v>
      </c>
      <c r="D75" s="32"/>
      <c r="E75" s="1">
        <v>0</v>
      </c>
      <c r="F75" s="1">
        <v>0</v>
      </c>
      <c r="G75" s="1">
        <v>0</v>
      </c>
      <c r="H75" s="1">
        <v>0</v>
      </c>
      <c r="O75"/>
    </row>
    <row r="76" spans="1:15" ht="18" customHeight="1" hidden="1">
      <c r="A76" s="136"/>
      <c r="B76" s="30" t="s">
        <v>68</v>
      </c>
      <c r="C76" s="31">
        <v>332</v>
      </c>
      <c r="D76" s="32" t="s">
        <v>69</v>
      </c>
      <c r="E76" s="1">
        <v>0</v>
      </c>
      <c r="F76" s="1">
        <v>0</v>
      </c>
      <c r="G76" s="1">
        <v>0</v>
      </c>
      <c r="H76" s="1">
        <v>0</v>
      </c>
      <c r="O76"/>
    </row>
    <row r="77" spans="1:15" ht="18" customHeight="1" hidden="1">
      <c r="A77" s="136"/>
      <c r="B77" s="30" t="s">
        <v>70</v>
      </c>
      <c r="C77" s="31">
        <v>333</v>
      </c>
      <c r="D77" s="32"/>
      <c r="E77" s="1">
        <v>500000</v>
      </c>
      <c r="F77" s="1">
        <v>0</v>
      </c>
      <c r="G77" s="1">
        <v>0</v>
      </c>
      <c r="H77" s="1">
        <v>0</v>
      </c>
      <c r="O77"/>
    </row>
    <row r="78" spans="1:15" ht="18" customHeight="1" hidden="1">
      <c r="A78" s="136"/>
      <c r="B78" s="30" t="s">
        <v>71</v>
      </c>
      <c r="C78" s="31">
        <v>334</v>
      </c>
      <c r="D78" s="32" t="s">
        <v>72</v>
      </c>
      <c r="E78" s="1"/>
      <c r="F78" s="1"/>
      <c r="G78" s="1"/>
      <c r="H78" s="1"/>
      <c r="O78"/>
    </row>
    <row r="79" spans="1:15" ht="18" customHeight="1" hidden="1">
      <c r="A79" s="136"/>
      <c r="B79" s="30" t="s">
        <v>73</v>
      </c>
      <c r="C79" s="31">
        <v>335</v>
      </c>
      <c r="D79" s="32" t="s">
        <v>50</v>
      </c>
      <c r="E79" s="1"/>
      <c r="F79" s="1"/>
      <c r="G79" s="1"/>
      <c r="H79" s="1"/>
      <c r="O79"/>
    </row>
    <row r="80" spans="1:15" ht="18" customHeight="1" hidden="1">
      <c r="A80" s="136"/>
      <c r="B80" s="40" t="s">
        <v>74</v>
      </c>
      <c r="C80" s="41">
        <v>336</v>
      </c>
      <c r="D80" s="42"/>
      <c r="E80" s="53"/>
      <c r="F80" s="53">
        <v>98238382</v>
      </c>
      <c r="G80" s="53">
        <v>168121939</v>
      </c>
      <c r="H80" s="53">
        <v>162171814</v>
      </c>
      <c r="O80"/>
    </row>
    <row r="81" spans="1:15" ht="18" customHeight="1" hidden="1">
      <c r="A81" s="136"/>
      <c r="B81" s="30" t="s">
        <v>75</v>
      </c>
      <c r="C81" s="31">
        <v>337</v>
      </c>
      <c r="D81" s="32"/>
      <c r="E81" s="1"/>
      <c r="F81" s="1"/>
      <c r="G81" s="1"/>
      <c r="H81" s="1"/>
      <c r="O81"/>
    </row>
    <row r="82" spans="1:15" ht="25.5" customHeight="1">
      <c r="A82" s="136" t="s">
        <v>195</v>
      </c>
      <c r="B82" s="37" t="s">
        <v>196</v>
      </c>
      <c r="C82" s="38">
        <v>400</v>
      </c>
      <c r="D82" s="24"/>
      <c r="E82" s="39">
        <f>E83+E95</f>
        <v>48447249012</v>
      </c>
      <c r="F82" s="39">
        <f>F83+F95</f>
        <v>100746648661</v>
      </c>
      <c r="G82" s="39">
        <f>G83+G95</f>
        <v>116372318576</v>
      </c>
      <c r="H82" s="39">
        <f>H83+H95</f>
        <v>111872208398</v>
      </c>
      <c r="O82"/>
    </row>
    <row r="83" spans="1:15" ht="21.75" customHeight="1">
      <c r="A83" s="136">
        <v>1</v>
      </c>
      <c r="B83" s="26" t="s">
        <v>197</v>
      </c>
      <c r="C83" s="33">
        <v>410</v>
      </c>
      <c r="D83" s="28" t="s">
        <v>76</v>
      </c>
      <c r="E83" s="29">
        <f>SUM(E84:E93)</f>
        <v>45638889735</v>
      </c>
      <c r="F83" s="29">
        <f>SUM(F84:F94)</f>
        <v>99875166699</v>
      </c>
      <c r="G83" s="29">
        <f>SUM(G84:G94)</f>
        <v>118032613071</v>
      </c>
      <c r="H83" s="29">
        <f>SUM(H84:H94)</f>
        <v>110520094393</v>
      </c>
      <c r="O83"/>
    </row>
    <row r="84" spans="1:15" ht="16.5" customHeight="1">
      <c r="A84" s="136"/>
      <c r="B84" s="30" t="s">
        <v>159</v>
      </c>
      <c r="C84" s="31">
        <v>411</v>
      </c>
      <c r="D84" s="32"/>
      <c r="E84" s="1">
        <v>11742000000</v>
      </c>
      <c r="F84" s="1">
        <v>27742000000</v>
      </c>
      <c r="G84" s="1">
        <v>27742000000</v>
      </c>
      <c r="H84" s="1">
        <v>27742000000</v>
      </c>
      <c r="O84"/>
    </row>
    <row r="85" spans="1:15" ht="16.5" customHeight="1">
      <c r="A85" s="136"/>
      <c r="B85" s="30" t="s">
        <v>160</v>
      </c>
      <c r="C85" s="31">
        <v>412</v>
      </c>
      <c r="D85" s="32"/>
      <c r="E85" s="1">
        <v>0</v>
      </c>
      <c r="F85" s="1">
        <v>4800000000</v>
      </c>
      <c r="G85" s="1">
        <v>4800000000</v>
      </c>
      <c r="H85" s="1">
        <v>4800000000</v>
      </c>
      <c r="O85"/>
    </row>
    <row r="86" spans="1:15" ht="16.5" customHeight="1">
      <c r="A86" s="136"/>
      <c r="B86" s="30" t="s">
        <v>161</v>
      </c>
      <c r="C86" s="31">
        <v>413</v>
      </c>
      <c r="D86" s="32"/>
      <c r="E86" s="1">
        <v>0</v>
      </c>
      <c r="F86" s="1">
        <v>0</v>
      </c>
      <c r="G86" s="1">
        <v>0</v>
      </c>
      <c r="H86" s="1">
        <v>0</v>
      </c>
      <c r="O86"/>
    </row>
    <row r="87" spans="1:15" ht="16.5" customHeight="1">
      <c r="A87" s="136"/>
      <c r="B87" s="30" t="s">
        <v>216</v>
      </c>
      <c r="C87" s="31">
        <v>414</v>
      </c>
      <c r="D87" s="32"/>
      <c r="E87" s="1"/>
      <c r="F87" s="1"/>
      <c r="G87" s="1"/>
      <c r="H87" s="1"/>
      <c r="O87"/>
    </row>
    <row r="88" spans="1:15" ht="16.5" customHeight="1">
      <c r="A88" s="136"/>
      <c r="B88" s="30" t="s">
        <v>162</v>
      </c>
      <c r="C88" s="31">
        <v>415</v>
      </c>
      <c r="D88" s="32"/>
      <c r="E88" s="1"/>
      <c r="F88" s="1"/>
      <c r="G88" s="1"/>
      <c r="H88" s="1"/>
      <c r="O88"/>
    </row>
    <row r="89" spans="1:15" ht="16.5" customHeight="1">
      <c r="A89" s="136"/>
      <c r="B89" s="30" t="s">
        <v>163</v>
      </c>
      <c r="C89" s="31">
        <v>416</v>
      </c>
      <c r="D89" s="32"/>
      <c r="E89" s="1"/>
      <c r="F89" s="1"/>
      <c r="G89" s="1"/>
      <c r="H89" s="1"/>
      <c r="O89"/>
    </row>
    <row r="90" spans="1:15" ht="16.5" customHeight="1" hidden="1">
      <c r="A90" s="136"/>
      <c r="B90" s="30" t="s">
        <v>164</v>
      </c>
      <c r="C90" s="31">
        <v>417</v>
      </c>
      <c r="D90" s="32">
        <v>21</v>
      </c>
      <c r="E90" s="1">
        <f>32920878472-200000000</f>
        <v>32720878472</v>
      </c>
      <c r="F90" s="1">
        <v>46956662302</v>
      </c>
      <c r="G90" s="1"/>
      <c r="H90" s="1"/>
      <c r="O90"/>
    </row>
    <row r="91" spans="1:15" ht="16.5" customHeight="1" hidden="1">
      <c r="A91" s="136"/>
      <c r="B91" s="30" t="s">
        <v>165</v>
      </c>
      <c r="C91" s="31">
        <v>418</v>
      </c>
      <c r="D91" s="32">
        <v>21</v>
      </c>
      <c r="E91" s="1">
        <v>1174200000</v>
      </c>
      <c r="F91" s="1">
        <v>1174200000</v>
      </c>
      <c r="G91" s="1"/>
      <c r="H91" s="1"/>
      <c r="O91"/>
    </row>
    <row r="92" spans="1:15" ht="16.5" customHeight="1">
      <c r="A92" s="136"/>
      <c r="B92" s="30" t="s">
        <v>171</v>
      </c>
      <c r="C92" s="31">
        <v>419</v>
      </c>
      <c r="D92" s="32">
        <v>21</v>
      </c>
      <c r="E92" s="1">
        <v>1811263</v>
      </c>
      <c r="F92" s="1"/>
      <c r="G92" s="1">
        <f>46956662302+1174200000</f>
        <v>48130862302</v>
      </c>
      <c r="H92" s="1">
        <f>56462466073+2624719000</f>
        <v>59087185073</v>
      </c>
      <c r="O92"/>
    </row>
    <row r="93" spans="1:15" ht="16.5" customHeight="1">
      <c r="A93" s="136"/>
      <c r="B93" s="30" t="s">
        <v>166</v>
      </c>
      <c r="C93" s="31">
        <v>420</v>
      </c>
      <c r="D93" s="32"/>
      <c r="E93" s="1">
        <v>0</v>
      </c>
      <c r="F93" s="1">
        <v>19200493134</v>
      </c>
      <c r="G93" s="1">
        <v>37357939506</v>
      </c>
      <c r="H93" s="1">
        <v>18889098057</v>
      </c>
      <c r="O93"/>
    </row>
    <row r="94" spans="1:15" ht="16.5" customHeight="1">
      <c r="A94" s="136"/>
      <c r="B94" s="30" t="s">
        <v>167</v>
      </c>
      <c r="C94" s="31">
        <v>421</v>
      </c>
      <c r="D94" s="32"/>
      <c r="E94" s="1"/>
      <c r="F94" s="1">
        <v>1811263</v>
      </c>
      <c r="G94" s="1">
        <v>1811263</v>
      </c>
      <c r="H94" s="1">
        <v>1811263</v>
      </c>
      <c r="O94"/>
    </row>
    <row r="95" spans="1:15" ht="21.75" customHeight="1">
      <c r="A95" s="136">
        <v>2</v>
      </c>
      <c r="B95" s="26" t="s">
        <v>198</v>
      </c>
      <c r="C95" s="33">
        <v>430</v>
      </c>
      <c r="D95" s="28"/>
      <c r="E95" s="29">
        <f>E96+E97+E98</f>
        <v>2808359277</v>
      </c>
      <c r="F95" s="29">
        <f>F96+F97+F98</f>
        <v>871481962</v>
      </c>
      <c r="G95" s="29">
        <f>G96+G97+G98</f>
        <v>-1660294495</v>
      </c>
      <c r="H95" s="29">
        <f>H96+H97+H98</f>
        <v>1352114005</v>
      </c>
      <c r="O95"/>
    </row>
    <row r="96" spans="1:15" ht="16.5" customHeight="1">
      <c r="A96" s="136"/>
      <c r="B96" s="30" t="s">
        <v>168</v>
      </c>
      <c r="C96" s="31">
        <v>431</v>
      </c>
      <c r="D96" s="32"/>
      <c r="E96" s="1">
        <f>2358359277+200000000</f>
        <v>2558359277</v>
      </c>
      <c r="F96" s="1">
        <v>1035665205</v>
      </c>
      <c r="G96" s="1">
        <v>-1710294495</v>
      </c>
      <c r="H96" s="1">
        <v>1302114005</v>
      </c>
      <c r="O96"/>
    </row>
    <row r="97" spans="1:15" ht="16.5" customHeight="1">
      <c r="A97" s="136"/>
      <c r="B97" s="30" t="s">
        <v>169</v>
      </c>
      <c r="C97" s="31">
        <v>432</v>
      </c>
      <c r="D97" s="32">
        <v>22</v>
      </c>
      <c r="E97" s="1">
        <v>250000000</v>
      </c>
      <c r="F97" s="35">
        <v>-164183243</v>
      </c>
      <c r="G97" s="35">
        <v>50000000</v>
      </c>
      <c r="H97" s="35">
        <v>50000000</v>
      </c>
      <c r="O97"/>
    </row>
    <row r="98" spans="1:15" ht="16.5" customHeight="1">
      <c r="A98" s="136"/>
      <c r="B98" s="30" t="s">
        <v>170</v>
      </c>
      <c r="C98" s="31">
        <v>433</v>
      </c>
      <c r="D98" s="32"/>
      <c r="E98" s="1"/>
      <c r="F98" s="1">
        <v>0</v>
      </c>
      <c r="G98" s="1">
        <v>0</v>
      </c>
      <c r="H98" s="1">
        <v>0</v>
      </c>
      <c r="I98" s="36">
        <f>H99-H60</f>
        <v>0</v>
      </c>
      <c r="O98"/>
    </row>
    <row r="99" spans="1:16" ht="24" customHeight="1">
      <c r="A99" s="137" t="s">
        <v>199</v>
      </c>
      <c r="B99" s="160" t="s">
        <v>217</v>
      </c>
      <c r="C99" s="45">
        <v>440</v>
      </c>
      <c r="D99" s="45"/>
      <c r="E99" s="47">
        <f>E82+E62</f>
        <v>62419119415</v>
      </c>
      <c r="F99" s="47">
        <f>F82+F62</f>
        <v>119516580094</v>
      </c>
      <c r="G99" s="131">
        <f>G82+G62</f>
        <v>141244607569</v>
      </c>
      <c r="H99" s="131">
        <f>H82+H62</f>
        <v>140029545696</v>
      </c>
      <c r="I99" s="36">
        <f>F99-F60</f>
        <v>0</v>
      </c>
      <c r="O99"/>
      <c r="P99" s="36"/>
    </row>
    <row r="100" spans="1:2" ht="31.5" customHeight="1">
      <c r="A100" s="12" t="s">
        <v>173</v>
      </c>
      <c r="B100" s="12"/>
    </row>
    <row r="101" spans="1:8" ht="38.25">
      <c r="A101" s="138" t="s">
        <v>174</v>
      </c>
      <c r="B101" s="139" t="s">
        <v>200</v>
      </c>
      <c r="C101" s="140" t="s">
        <v>3</v>
      </c>
      <c r="D101" s="141" t="s">
        <v>4</v>
      </c>
      <c r="E101" s="142" t="s">
        <v>5</v>
      </c>
      <c r="F101" s="142" t="s">
        <v>6</v>
      </c>
      <c r="G101" s="143" t="s">
        <v>201</v>
      </c>
      <c r="H101" s="143" t="s">
        <v>202</v>
      </c>
    </row>
    <row r="102" spans="1:8" ht="18.75" customHeight="1">
      <c r="A102" s="144">
        <v>1</v>
      </c>
      <c r="B102" s="145" t="s">
        <v>218</v>
      </c>
      <c r="C102" s="146"/>
      <c r="D102" s="146"/>
      <c r="E102" s="147"/>
      <c r="F102" s="146"/>
      <c r="G102" s="148">
        <v>66700199212</v>
      </c>
      <c r="H102" s="148">
        <f>KQKDP1!H10</f>
        <v>120343508734</v>
      </c>
    </row>
    <row r="103" spans="1:8" ht="18.75" customHeight="1">
      <c r="A103" s="144">
        <v>2</v>
      </c>
      <c r="B103" s="145" t="s">
        <v>219</v>
      </c>
      <c r="C103" s="146"/>
      <c r="D103" s="146"/>
      <c r="E103" s="147"/>
      <c r="F103" s="146"/>
      <c r="G103" s="148">
        <v>0</v>
      </c>
      <c r="H103" s="148">
        <f>KQKDP1!H11</f>
        <v>0</v>
      </c>
    </row>
    <row r="104" spans="1:8" ht="18.75" customHeight="1" hidden="1">
      <c r="A104" s="144"/>
      <c r="B104" s="149" t="s">
        <v>93</v>
      </c>
      <c r="C104" s="146"/>
      <c r="D104" s="146"/>
      <c r="E104" s="147"/>
      <c r="F104" s="146"/>
      <c r="G104" s="150">
        <v>0</v>
      </c>
      <c r="H104" s="150">
        <f>KQKDP1!H12</f>
        <v>0</v>
      </c>
    </row>
    <row r="105" spans="1:8" ht="18.75" customHeight="1" hidden="1">
      <c r="A105" s="144"/>
      <c r="B105" s="149" t="s">
        <v>94</v>
      </c>
      <c r="C105" s="146"/>
      <c r="D105" s="146"/>
      <c r="E105" s="147"/>
      <c r="F105" s="146"/>
      <c r="G105" s="150">
        <v>0</v>
      </c>
      <c r="H105" s="150">
        <f>KQKDP1!H13</f>
        <v>0</v>
      </c>
    </row>
    <row r="106" spans="1:8" ht="18.75" customHeight="1" hidden="1">
      <c r="A106" s="144"/>
      <c r="B106" s="149" t="s">
        <v>95</v>
      </c>
      <c r="C106" s="146"/>
      <c r="D106" s="146"/>
      <c r="E106" s="147"/>
      <c r="F106" s="146"/>
      <c r="G106" s="150">
        <v>0</v>
      </c>
      <c r="H106" s="150">
        <f>KQKDP1!H14</f>
        <v>0</v>
      </c>
    </row>
    <row r="107" spans="1:8" ht="18.75" customHeight="1" hidden="1">
      <c r="A107" s="144"/>
      <c r="B107" s="149" t="s">
        <v>96</v>
      </c>
      <c r="C107" s="146"/>
      <c r="D107" s="146"/>
      <c r="E107" s="147"/>
      <c r="F107" s="146"/>
      <c r="G107" s="150">
        <v>0</v>
      </c>
      <c r="H107" s="150">
        <f>KQKDP1!H15</f>
        <v>0</v>
      </c>
    </row>
    <row r="108" spans="1:8" ht="18.75" customHeight="1">
      <c r="A108" s="144">
        <v>3</v>
      </c>
      <c r="B108" s="145" t="s">
        <v>204</v>
      </c>
      <c r="C108" s="146"/>
      <c r="D108" s="146"/>
      <c r="E108" s="147"/>
      <c r="F108" s="146"/>
      <c r="G108" s="148">
        <f>G102-G103</f>
        <v>66700199212</v>
      </c>
      <c r="H108" s="148">
        <f>KQKDP1!H16</f>
        <v>120343508734</v>
      </c>
    </row>
    <row r="109" spans="1:8" ht="18.75" customHeight="1">
      <c r="A109" s="144">
        <v>4</v>
      </c>
      <c r="B109" s="151" t="s">
        <v>205</v>
      </c>
      <c r="C109" s="146"/>
      <c r="D109" s="146"/>
      <c r="E109" s="147"/>
      <c r="F109" s="146"/>
      <c r="G109" s="148">
        <v>52238104725</v>
      </c>
      <c r="H109" s="148">
        <f>KQKDP1!H17</f>
        <v>95086954996</v>
      </c>
    </row>
    <row r="110" spans="1:8" ht="18.75" customHeight="1">
      <c r="A110" s="144">
        <v>5</v>
      </c>
      <c r="B110" s="145" t="s">
        <v>206</v>
      </c>
      <c r="C110" s="146"/>
      <c r="D110" s="146"/>
      <c r="E110" s="147"/>
      <c r="F110" s="146"/>
      <c r="G110" s="148">
        <f>G108-G109</f>
        <v>14462094487</v>
      </c>
      <c r="H110" s="148">
        <f>KQKDP1!H18</f>
        <v>25256553738</v>
      </c>
    </row>
    <row r="111" spans="1:8" ht="18.75" customHeight="1">
      <c r="A111" s="144">
        <v>6</v>
      </c>
      <c r="B111" s="151" t="s">
        <v>207</v>
      </c>
      <c r="C111" s="146"/>
      <c r="D111" s="146"/>
      <c r="E111" s="147"/>
      <c r="F111" s="146"/>
      <c r="G111" s="152">
        <v>837149495</v>
      </c>
      <c r="H111" s="152">
        <f>KQKDP1!H19</f>
        <v>1570108470</v>
      </c>
    </row>
    <row r="112" spans="1:8" ht="18.75" customHeight="1">
      <c r="A112" s="144">
        <v>7</v>
      </c>
      <c r="B112" s="151" t="s">
        <v>220</v>
      </c>
      <c r="C112" s="146"/>
      <c r="D112" s="146"/>
      <c r="E112" s="147"/>
      <c r="F112" s="146"/>
      <c r="G112" s="148">
        <v>88569050</v>
      </c>
      <c r="H112" s="148">
        <f>KQKDP1!H20</f>
        <v>149335050</v>
      </c>
    </row>
    <row r="113" spans="1:8" ht="18.75" customHeight="1" hidden="1">
      <c r="A113" s="144">
        <v>8</v>
      </c>
      <c r="B113" s="153" t="s">
        <v>105</v>
      </c>
      <c r="C113" s="146"/>
      <c r="D113" s="146"/>
      <c r="E113" s="147"/>
      <c r="F113" s="146"/>
      <c r="G113" s="150">
        <v>63984050</v>
      </c>
      <c r="H113" s="150">
        <f>KQKDP1!H21</f>
        <v>110675050</v>
      </c>
    </row>
    <row r="114" spans="1:8" ht="18.75" customHeight="1">
      <c r="A114" s="144">
        <v>8</v>
      </c>
      <c r="B114" s="151" t="s">
        <v>208</v>
      </c>
      <c r="C114" s="146"/>
      <c r="D114" s="146"/>
      <c r="E114" s="147"/>
      <c r="F114" s="146"/>
      <c r="G114" s="148">
        <v>1168301648</v>
      </c>
      <c r="H114" s="148">
        <f>KQKDP1!H22</f>
        <v>2180840805</v>
      </c>
    </row>
    <row r="115" spans="1:8" ht="18.75" customHeight="1">
      <c r="A115" s="144">
        <v>9</v>
      </c>
      <c r="B115" s="151" t="s">
        <v>209</v>
      </c>
      <c r="C115" s="146"/>
      <c r="D115" s="146"/>
      <c r="E115" s="147"/>
      <c r="F115" s="146"/>
      <c r="G115" s="148">
        <v>1236743372</v>
      </c>
      <c r="H115" s="148">
        <f>KQKDP1!H23</f>
        <v>2300100707</v>
      </c>
    </row>
    <row r="116" spans="1:8" ht="18.75" customHeight="1">
      <c r="A116" s="144">
        <v>10</v>
      </c>
      <c r="B116" s="145" t="s">
        <v>221</v>
      </c>
      <c r="C116" s="146"/>
      <c r="D116" s="146"/>
      <c r="E116" s="147"/>
      <c r="F116" s="146"/>
      <c r="G116" s="148">
        <f>G110+G111-G112-G114-G115</f>
        <v>12805629912</v>
      </c>
      <c r="H116" s="148">
        <f>KQKDP1!H24</f>
        <v>22196385646</v>
      </c>
    </row>
    <row r="117" spans="1:8" ht="18.75" customHeight="1">
      <c r="A117" s="144">
        <v>11</v>
      </c>
      <c r="B117" s="151" t="s">
        <v>222</v>
      </c>
      <c r="C117" s="146"/>
      <c r="D117" s="146"/>
      <c r="E117" s="147"/>
      <c r="F117" s="146"/>
      <c r="G117" s="148">
        <v>0</v>
      </c>
      <c r="H117" s="148">
        <f>KQKDP1!H25</f>
        <v>240000</v>
      </c>
    </row>
    <row r="118" spans="1:8" ht="18.75" customHeight="1">
      <c r="A118" s="144">
        <v>12</v>
      </c>
      <c r="B118" s="151" t="s">
        <v>210</v>
      </c>
      <c r="C118" s="146"/>
      <c r="D118" s="146"/>
      <c r="E118" s="147"/>
      <c r="F118" s="146"/>
      <c r="G118" s="150">
        <v>0</v>
      </c>
      <c r="H118" s="150">
        <f>KQKDP1!H26</f>
        <v>0</v>
      </c>
    </row>
    <row r="119" spans="1:8" ht="18.75" customHeight="1">
      <c r="A119" s="144">
        <v>13</v>
      </c>
      <c r="B119" s="151" t="s">
        <v>211</v>
      </c>
      <c r="C119" s="146"/>
      <c r="D119" s="146"/>
      <c r="E119" s="147"/>
      <c r="F119" s="146"/>
      <c r="G119" s="148">
        <f>G117-G118</f>
        <v>0</v>
      </c>
      <c r="H119" s="148">
        <f>KQKDP1!H27</f>
        <v>240000</v>
      </c>
    </row>
    <row r="120" spans="1:8" ht="18.75" customHeight="1">
      <c r="A120" s="144">
        <v>14</v>
      </c>
      <c r="B120" s="151" t="s">
        <v>223</v>
      </c>
      <c r="C120" s="146"/>
      <c r="D120" s="146"/>
      <c r="E120" s="147"/>
      <c r="F120" s="146"/>
      <c r="G120" s="148">
        <f>G116+G119</f>
        <v>12805629912</v>
      </c>
      <c r="H120" s="148">
        <f>KQKDP1!H28</f>
        <v>22196625646</v>
      </c>
    </row>
    <row r="121" spans="1:8" ht="18.75" customHeight="1">
      <c r="A121" s="144">
        <v>15</v>
      </c>
      <c r="B121" s="151" t="s">
        <v>212</v>
      </c>
      <c r="C121" s="146"/>
      <c r="D121" s="146"/>
      <c r="E121" s="147"/>
      <c r="F121" s="146"/>
      <c r="G121" s="150">
        <f>ROUND(G120*14%,0)</f>
        <v>1792788188</v>
      </c>
      <c r="H121" s="150">
        <f>KQKDP1!H29</f>
        <v>3107527591</v>
      </c>
    </row>
    <row r="122" spans="1:8" ht="18.75" customHeight="1" hidden="1">
      <c r="A122" s="144"/>
      <c r="B122" s="151" t="s">
        <v>115</v>
      </c>
      <c r="C122" s="146"/>
      <c r="D122" s="146"/>
      <c r="E122" s="147"/>
      <c r="F122" s="146"/>
      <c r="G122" s="150">
        <v>0</v>
      </c>
      <c r="H122" s="150">
        <f>KQKDP1!H30</f>
        <v>0</v>
      </c>
    </row>
    <row r="123" spans="1:8" ht="18.75" customHeight="1">
      <c r="A123" s="144">
        <v>16</v>
      </c>
      <c r="B123" s="151" t="s">
        <v>213</v>
      </c>
      <c r="C123" s="146"/>
      <c r="D123" s="146"/>
      <c r="E123" s="147"/>
      <c r="F123" s="146"/>
      <c r="G123" s="148">
        <f>G120-G121</f>
        <v>11012841724</v>
      </c>
      <c r="H123" s="148">
        <f>KQKDP1!H31</f>
        <v>19089098055</v>
      </c>
    </row>
    <row r="124" spans="1:8" ht="18.75" customHeight="1">
      <c r="A124" s="144">
        <v>17</v>
      </c>
      <c r="B124" s="151" t="s">
        <v>214</v>
      </c>
      <c r="C124" s="146"/>
      <c r="D124" s="146"/>
      <c r="E124" s="147"/>
      <c r="F124" s="146"/>
      <c r="G124" s="148">
        <f>G123/2774200</f>
        <v>3969.7360406603707</v>
      </c>
      <c r="H124" s="148">
        <f>KQKDP1!H32</f>
        <v>6880.937947876866</v>
      </c>
    </row>
    <row r="125" spans="1:8" ht="18.75" customHeight="1">
      <c r="A125" s="154">
        <v>18</v>
      </c>
      <c r="B125" s="155" t="s">
        <v>203</v>
      </c>
      <c r="C125" s="156"/>
      <c r="D125" s="156"/>
      <c r="E125" s="157"/>
      <c r="F125" s="156"/>
      <c r="G125" s="158"/>
      <c r="H125" s="158"/>
    </row>
    <row r="126" spans="5:7" ht="15.75">
      <c r="E126" s="55"/>
      <c r="F126" s="55" t="s">
        <v>122</v>
      </c>
      <c r="G126" s="55" t="s">
        <v>147</v>
      </c>
    </row>
    <row r="127" spans="2:8" ht="18">
      <c r="B127" s="56" t="s">
        <v>78</v>
      </c>
      <c r="C127" s="56"/>
      <c r="D127" s="57"/>
      <c r="E127" s="58"/>
      <c r="F127" s="59" t="s">
        <v>79</v>
      </c>
      <c r="G127" s="59" t="s">
        <v>79</v>
      </c>
      <c r="H127" s="60"/>
    </row>
    <row r="128" spans="6:7" ht="15.75">
      <c r="F128" s="54"/>
      <c r="G128" s="54"/>
    </row>
    <row r="129" spans="6:7" ht="15.75">
      <c r="F129" s="54"/>
      <c r="G129" s="54"/>
    </row>
    <row r="130" spans="6:7" ht="15.75">
      <c r="F130" s="54"/>
      <c r="G130" s="54"/>
    </row>
    <row r="131" spans="6:7" ht="15.75">
      <c r="F131" s="54"/>
      <c r="G131" s="54"/>
    </row>
    <row r="132" spans="6:7" ht="15.75">
      <c r="F132" s="54"/>
      <c r="G132" s="54"/>
    </row>
    <row r="133" spans="2:7" ht="18">
      <c r="B133" s="59" t="s">
        <v>215</v>
      </c>
      <c r="E133" s="58"/>
      <c r="F133" s="59" t="s">
        <v>119</v>
      </c>
      <c r="G133" s="59" t="s">
        <v>119</v>
      </c>
    </row>
    <row r="134" ht="15.75" customHeight="1"/>
    <row r="135" ht="17.25" customHeight="1">
      <c r="B135" s="61"/>
    </row>
    <row r="136" ht="16.5">
      <c r="B136" s="61"/>
    </row>
  </sheetData>
  <mergeCells count="1">
    <mergeCell ref="D1:H2"/>
  </mergeCells>
  <printOptions horizontalCentered="1"/>
  <pageMargins left="0.71" right="0.15748031496063" top="0.905511811023622" bottom="0.708661417322835" header="0.354330708661417" footer="0.393700787401575"/>
  <pageSetup horizontalDpi="600" verticalDpi="600" orientation="portrait" paperSize="9" r:id="rId3"/>
  <headerFooter alignWithMargins="0">
    <oddHeader>&amp;R&amp;A&amp;F</oddHeader>
    <oddFooter>&amp;RTrang&amp;P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"/>
  <sheetViews>
    <sheetView workbookViewId="0" topLeftCell="A1">
      <selection activeCell="A7" sqref="A7"/>
    </sheetView>
  </sheetViews>
  <sheetFormatPr defaultColWidth="9.00390625" defaultRowHeight="12.75"/>
  <cols>
    <col min="1" max="1" width="37.125" style="0" customWidth="1"/>
    <col min="2" max="2" width="6.75390625" style="0" customWidth="1"/>
    <col min="3" max="3" width="13.25390625" style="0" hidden="1" customWidth="1"/>
    <col min="4" max="4" width="15.375" style="0" customWidth="1"/>
    <col min="5" max="5" width="13.50390625" style="0" bestFit="1" customWidth="1"/>
    <col min="6" max="6" width="13.50390625" style="0" customWidth="1"/>
    <col min="7" max="7" width="14.50390625" style="0" customWidth="1"/>
    <col min="8" max="8" width="14.875" style="0" customWidth="1"/>
    <col min="9" max="9" width="11.875" style="0" bestFit="1" customWidth="1"/>
  </cols>
  <sheetData>
    <row r="1" spans="1:46" s="69" customFormat="1" ht="21.75" customHeight="1">
      <c r="A1" s="68" t="s">
        <v>0</v>
      </c>
      <c r="F1" s="127" t="s">
        <v>88</v>
      </c>
      <c r="G1" s="127"/>
      <c r="H1" s="127"/>
      <c r="I1"/>
      <c r="J1"/>
      <c r="K1"/>
      <c r="M1" s="110"/>
      <c r="N1" s="11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69" customFormat="1" ht="22.5" customHeight="1">
      <c r="A2" s="70" t="s">
        <v>1</v>
      </c>
      <c r="F2" s="127"/>
      <c r="G2" s="127"/>
      <c r="H2" s="127"/>
      <c r="I2"/>
      <c r="J2"/>
      <c r="K2"/>
      <c r="L2" s="110"/>
      <c r="M2" s="110"/>
      <c r="N2" s="11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6:8" ht="12">
      <c r="F3" s="127"/>
      <c r="G3" s="127"/>
      <c r="H3" s="127"/>
    </row>
    <row r="4" spans="1:8" ht="21.75">
      <c r="A4" s="125" t="s">
        <v>81</v>
      </c>
      <c r="B4" s="125"/>
      <c r="C4" s="125"/>
      <c r="D4" s="125"/>
      <c r="E4" s="125"/>
      <c r="F4" s="125"/>
      <c r="G4" s="125"/>
      <c r="H4" s="125"/>
    </row>
    <row r="5" spans="1:8" ht="21" customHeight="1">
      <c r="A5" s="126" t="s">
        <v>148</v>
      </c>
      <c r="B5" s="126"/>
      <c r="C5" s="126"/>
      <c r="D5" s="126"/>
      <c r="E5" s="126"/>
      <c r="F5" s="126"/>
      <c r="G5" s="126"/>
      <c r="H5" s="126"/>
    </row>
    <row r="6" spans="1:8" ht="15.75" customHeight="1">
      <c r="A6" s="71"/>
      <c r="B6" s="71"/>
      <c r="C6" s="71"/>
      <c r="D6" s="71"/>
      <c r="E6" s="71"/>
      <c r="F6" s="71"/>
      <c r="G6" s="71"/>
      <c r="H6" s="72"/>
    </row>
    <row r="7" spans="1:12" ht="25.5" customHeight="1" thickBot="1">
      <c r="A7" s="73"/>
      <c r="B7" s="74"/>
      <c r="C7" s="74"/>
      <c r="D7" s="74"/>
      <c r="E7" s="74"/>
      <c r="F7" s="67"/>
      <c r="G7" s="67" t="s">
        <v>82</v>
      </c>
      <c r="H7" s="74"/>
      <c r="L7" s="67"/>
    </row>
    <row r="8" spans="1:8" ht="36.75" thickTop="1">
      <c r="A8" s="92" t="s">
        <v>77</v>
      </c>
      <c r="B8" s="93" t="s">
        <v>3</v>
      </c>
      <c r="C8" s="94" t="s">
        <v>4</v>
      </c>
      <c r="D8" s="93" t="s">
        <v>126</v>
      </c>
      <c r="E8" s="93" t="s">
        <v>125</v>
      </c>
      <c r="F8" s="93" t="s">
        <v>124</v>
      </c>
      <c r="G8" s="93" t="s">
        <v>123</v>
      </c>
      <c r="H8" s="95" t="s">
        <v>89</v>
      </c>
    </row>
    <row r="9" spans="1:8" ht="14.25">
      <c r="A9" s="96">
        <v>1</v>
      </c>
      <c r="B9" s="75">
        <v>2</v>
      </c>
      <c r="C9" s="75">
        <v>3</v>
      </c>
      <c r="D9" s="75">
        <v>3</v>
      </c>
      <c r="E9" s="75">
        <v>4</v>
      </c>
      <c r="F9" s="75">
        <v>5</v>
      </c>
      <c r="G9" s="75">
        <v>6</v>
      </c>
      <c r="H9" s="97">
        <v>7</v>
      </c>
    </row>
    <row r="10" spans="1:8" ht="32.25" customHeight="1">
      <c r="A10" s="98" t="s">
        <v>90</v>
      </c>
      <c r="B10" s="76" t="s">
        <v>83</v>
      </c>
      <c r="C10" s="77" t="s">
        <v>91</v>
      </c>
      <c r="D10" s="78">
        <v>0</v>
      </c>
      <c r="E10" s="78">
        <v>0</v>
      </c>
      <c r="F10" s="78">
        <v>66700199212</v>
      </c>
      <c r="G10" s="78">
        <v>53643309522</v>
      </c>
      <c r="H10" s="112">
        <f>SUM(D10:G10)</f>
        <v>120343508734</v>
      </c>
    </row>
    <row r="11" spans="1:8" ht="24" customHeight="1">
      <c r="A11" s="98" t="s">
        <v>92</v>
      </c>
      <c r="B11" s="79">
        <v>2</v>
      </c>
      <c r="C11" s="79"/>
      <c r="D11" s="78">
        <v>0</v>
      </c>
      <c r="E11" s="78">
        <v>0</v>
      </c>
      <c r="F11" s="78">
        <v>0</v>
      </c>
      <c r="G11" s="78"/>
      <c r="H11" s="99">
        <f aca="true" t="shared" si="0" ref="H11:H32">SUM(D11:G11)</f>
        <v>0</v>
      </c>
    </row>
    <row r="12" spans="1:8" ht="21" customHeight="1" hidden="1">
      <c r="A12" s="100" t="s">
        <v>93</v>
      </c>
      <c r="B12" s="79" t="s">
        <v>84</v>
      </c>
      <c r="C12" s="79"/>
      <c r="D12" s="80"/>
      <c r="E12" s="80"/>
      <c r="F12" s="80">
        <v>0</v>
      </c>
      <c r="G12" s="80">
        <v>0</v>
      </c>
      <c r="H12" s="101">
        <f t="shared" si="0"/>
        <v>0</v>
      </c>
    </row>
    <row r="13" spans="1:8" ht="21" customHeight="1" hidden="1">
      <c r="A13" s="100" t="s">
        <v>94</v>
      </c>
      <c r="B13" s="79" t="s">
        <v>85</v>
      </c>
      <c r="C13" s="79"/>
      <c r="D13" s="80"/>
      <c r="E13" s="80"/>
      <c r="F13" s="80">
        <v>0</v>
      </c>
      <c r="G13" s="80">
        <v>0</v>
      </c>
      <c r="H13" s="101">
        <f t="shared" si="0"/>
        <v>0</v>
      </c>
    </row>
    <row r="14" spans="1:8" ht="21" customHeight="1" hidden="1">
      <c r="A14" s="100" t="s">
        <v>95</v>
      </c>
      <c r="B14" s="79" t="s">
        <v>86</v>
      </c>
      <c r="C14" s="79"/>
      <c r="D14" s="80"/>
      <c r="E14" s="80"/>
      <c r="F14" s="80">
        <v>0</v>
      </c>
      <c r="G14" s="80">
        <v>0</v>
      </c>
      <c r="H14" s="101">
        <f t="shared" si="0"/>
        <v>0</v>
      </c>
    </row>
    <row r="15" spans="1:8" ht="21" customHeight="1" hidden="1">
      <c r="A15" s="100" t="s">
        <v>96</v>
      </c>
      <c r="B15" s="79" t="s">
        <v>87</v>
      </c>
      <c r="C15" s="79"/>
      <c r="D15" s="80"/>
      <c r="E15" s="80"/>
      <c r="F15" s="80">
        <v>0</v>
      </c>
      <c r="G15" s="80">
        <v>0</v>
      </c>
      <c r="H15" s="101">
        <f t="shared" si="0"/>
        <v>0</v>
      </c>
    </row>
    <row r="16" spans="1:8" ht="37.5" customHeight="1">
      <c r="A16" s="98" t="s">
        <v>97</v>
      </c>
      <c r="B16" s="76">
        <v>10</v>
      </c>
      <c r="C16" s="79"/>
      <c r="D16" s="78">
        <f>D10-D11</f>
        <v>0</v>
      </c>
      <c r="E16" s="78">
        <f>E10-E11</f>
        <v>0</v>
      </c>
      <c r="F16" s="78">
        <f>F10-F11</f>
        <v>66700199212</v>
      </c>
      <c r="G16" s="78">
        <f>G10-G11</f>
        <v>53643309522</v>
      </c>
      <c r="H16" s="99">
        <f t="shared" si="0"/>
        <v>120343508734</v>
      </c>
    </row>
    <row r="17" spans="1:8" ht="24" customHeight="1">
      <c r="A17" s="102" t="s">
        <v>98</v>
      </c>
      <c r="B17" s="77">
        <v>11</v>
      </c>
      <c r="C17" s="81" t="s">
        <v>99</v>
      </c>
      <c r="D17" s="80">
        <v>0</v>
      </c>
      <c r="E17" s="80">
        <v>0</v>
      </c>
      <c r="F17" s="80">
        <v>52238104725</v>
      </c>
      <c r="G17" s="80">
        <v>42848850271</v>
      </c>
      <c r="H17" s="101">
        <f t="shared" si="0"/>
        <v>95086954996</v>
      </c>
    </row>
    <row r="18" spans="1:8" s="63" customFormat="1" ht="34.5" customHeight="1">
      <c r="A18" s="98" t="s">
        <v>100</v>
      </c>
      <c r="B18" s="81">
        <v>20</v>
      </c>
      <c r="C18" s="81"/>
      <c r="D18" s="78">
        <f>D16-D17</f>
        <v>0</v>
      </c>
      <c r="E18" s="78">
        <f>E16-E17</f>
        <v>0</v>
      </c>
      <c r="F18" s="78">
        <f>F16-F17</f>
        <v>14462094487</v>
      </c>
      <c r="G18" s="78">
        <f>G16-G17</f>
        <v>10794459251</v>
      </c>
      <c r="H18" s="99">
        <f t="shared" si="0"/>
        <v>25256553738</v>
      </c>
    </row>
    <row r="19" spans="1:8" s="63" customFormat="1" ht="24" customHeight="1">
      <c r="A19" s="102" t="s">
        <v>101</v>
      </c>
      <c r="B19" s="77">
        <v>21</v>
      </c>
      <c r="C19" s="77" t="s">
        <v>102</v>
      </c>
      <c r="D19" s="82">
        <v>0</v>
      </c>
      <c r="E19" s="82">
        <v>0</v>
      </c>
      <c r="F19" s="82">
        <v>837149495</v>
      </c>
      <c r="G19" s="82">
        <v>732958975</v>
      </c>
      <c r="H19" s="103">
        <f t="shared" si="0"/>
        <v>1570108470</v>
      </c>
    </row>
    <row r="20" spans="1:8" s="63" customFormat="1" ht="24" customHeight="1">
      <c r="A20" s="102" t="s">
        <v>103</v>
      </c>
      <c r="B20" s="77">
        <v>22</v>
      </c>
      <c r="C20" s="77" t="s">
        <v>104</v>
      </c>
      <c r="D20" s="78">
        <v>0</v>
      </c>
      <c r="E20" s="78">
        <v>0</v>
      </c>
      <c r="F20" s="78">
        <v>88569050</v>
      </c>
      <c r="G20" s="78">
        <v>60766000</v>
      </c>
      <c r="H20" s="99">
        <f t="shared" si="0"/>
        <v>149335050</v>
      </c>
    </row>
    <row r="21" spans="1:8" s="83" customFormat="1" ht="24" customHeight="1">
      <c r="A21" s="104" t="s">
        <v>105</v>
      </c>
      <c r="B21" s="77">
        <v>23</v>
      </c>
      <c r="C21" s="77"/>
      <c r="D21" s="80">
        <v>0</v>
      </c>
      <c r="E21" s="80">
        <v>0</v>
      </c>
      <c r="F21" s="80">
        <v>63984050</v>
      </c>
      <c r="G21" s="80">
        <v>46691000</v>
      </c>
      <c r="H21" s="101">
        <f t="shared" si="0"/>
        <v>110675050</v>
      </c>
    </row>
    <row r="22" spans="1:8" s="63" customFormat="1" ht="24" customHeight="1">
      <c r="A22" s="102" t="s">
        <v>106</v>
      </c>
      <c r="B22" s="84">
        <v>24</v>
      </c>
      <c r="C22" s="85"/>
      <c r="D22" s="78">
        <v>0</v>
      </c>
      <c r="E22" s="78">
        <v>0</v>
      </c>
      <c r="F22" s="78">
        <v>1168301648</v>
      </c>
      <c r="G22" s="78">
        <v>1012539157</v>
      </c>
      <c r="H22" s="99">
        <f t="shared" si="0"/>
        <v>2180840805</v>
      </c>
    </row>
    <row r="23" spans="1:8" s="63" customFormat="1" ht="24" customHeight="1">
      <c r="A23" s="102" t="s">
        <v>107</v>
      </c>
      <c r="B23" s="84">
        <v>25</v>
      </c>
      <c r="C23" s="85"/>
      <c r="D23" s="78">
        <v>0</v>
      </c>
      <c r="E23" s="78">
        <v>0</v>
      </c>
      <c r="F23" s="78">
        <v>1236743372</v>
      </c>
      <c r="G23" s="78">
        <v>1063357335</v>
      </c>
      <c r="H23" s="99">
        <f t="shared" si="0"/>
        <v>2300100707</v>
      </c>
    </row>
    <row r="24" spans="1:8" ht="47.25" customHeight="1">
      <c r="A24" s="98" t="s">
        <v>108</v>
      </c>
      <c r="B24" s="81">
        <v>30</v>
      </c>
      <c r="C24" s="81"/>
      <c r="D24" s="78">
        <f>D18+D19-D20-D22-D23</f>
        <v>0</v>
      </c>
      <c r="E24" s="78">
        <f>E18+E19-E20-E22-E23</f>
        <v>0</v>
      </c>
      <c r="F24" s="78">
        <f>F18+F19-F20-F22-F23</f>
        <v>12805629912</v>
      </c>
      <c r="G24" s="78">
        <f>G18+G19-G20-G22-G23</f>
        <v>9390755734</v>
      </c>
      <c r="H24" s="99">
        <f t="shared" si="0"/>
        <v>22196385646</v>
      </c>
    </row>
    <row r="25" spans="1:8" s="63" customFormat="1" ht="24" customHeight="1">
      <c r="A25" s="102" t="s">
        <v>109</v>
      </c>
      <c r="B25" s="77">
        <v>31</v>
      </c>
      <c r="C25" s="81"/>
      <c r="D25" s="78">
        <v>0</v>
      </c>
      <c r="E25" s="78">
        <v>0</v>
      </c>
      <c r="F25" s="78">
        <v>0</v>
      </c>
      <c r="G25" s="78">
        <v>240000</v>
      </c>
      <c r="H25" s="99">
        <f t="shared" si="0"/>
        <v>240000</v>
      </c>
    </row>
    <row r="26" spans="1:8" s="63" customFormat="1" ht="24" customHeight="1">
      <c r="A26" s="102" t="s">
        <v>110</v>
      </c>
      <c r="B26" s="77">
        <v>32</v>
      </c>
      <c r="C26" s="81"/>
      <c r="D26" s="80">
        <v>0</v>
      </c>
      <c r="E26" s="80">
        <v>0</v>
      </c>
      <c r="F26" s="80">
        <v>0</v>
      </c>
      <c r="G26" s="80">
        <v>0</v>
      </c>
      <c r="H26" s="101">
        <f t="shared" si="0"/>
        <v>0</v>
      </c>
    </row>
    <row r="27" spans="1:8" ht="24" customHeight="1">
      <c r="A27" s="102" t="s">
        <v>111</v>
      </c>
      <c r="B27" s="81">
        <v>40</v>
      </c>
      <c r="C27" s="81"/>
      <c r="D27" s="78">
        <f>D25-D26</f>
        <v>0</v>
      </c>
      <c r="E27" s="78">
        <f>E25-E26</f>
        <v>0</v>
      </c>
      <c r="F27" s="78">
        <f>F25-F26</f>
        <v>0</v>
      </c>
      <c r="G27" s="78">
        <f>G25-G26</f>
        <v>240000</v>
      </c>
      <c r="H27" s="99">
        <f t="shared" si="0"/>
        <v>240000</v>
      </c>
    </row>
    <row r="28" spans="1:8" ht="24" customHeight="1">
      <c r="A28" s="102" t="s">
        <v>112</v>
      </c>
      <c r="B28" s="81">
        <v>50</v>
      </c>
      <c r="C28" s="81"/>
      <c r="D28" s="78">
        <f>D24+D27</f>
        <v>0</v>
      </c>
      <c r="E28" s="78">
        <f>E24+E27</f>
        <v>0</v>
      </c>
      <c r="F28" s="78">
        <f>F24+F27</f>
        <v>12805629912</v>
      </c>
      <c r="G28" s="78">
        <f>G24+G27</f>
        <v>9390995734</v>
      </c>
      <c r="H28" s="99">
        <f t="shared" si="0"/>
        <v>22196625646</v>
      </c>
    </row>
    <row r="29" spans="1:9" ht="24" customHeight="1">
      <c r="A29" s="102" t="s">
        <v>113</v>
      </c>
      <c r="B29" s="77">
        <v>51</v>
      </c>
      <c r="C29" s="77" t="s">
        <v>114</v>
      </c>
      <c r="D29" s="80">
        <f>ROUND(D28*14%,0)</f>
        <v>0</v>
      </c>
      <c r="E29" s="80">
        <f>ROUND(E28*14%,0)</f>
        <v>0</v>
      </c>
      <c r="F29" s="80">
        <f>ROUND(F28*14%,0)</f>
        <v>1792788188</v>
      </c>
      <c r="G29" s="80">
        <f>ROUND(G28*14%,0)</f>
        <v>1314739403</v>
      </c>
      <c r="H29" s="101">
        <f t="shared" si="0"/>
        <v>3107527591</v>
      </c>
      <c r="I29" s="64"/>
    </row>
    <row r="30" spans="1:9" ht="24" customHeight="1">
      <c r="A30" s="102" t="s">
        <v>115</v>
      </c>
      <c r="B30" s="77">
        <v>52</v>
      </c>
      <c r="C30" s="77" t="s">
        <v>114</v>
      </c>
      <c r="D30" s="80">
        <v>0</v>
      </c>
      <c r="E30" s="80">
        <v>0</v>
      </c>
      <c r="F30" s="80">
        <v>0</v>
      </c>
      <c r="G30" s="80"/>
      <c r="H30" s="101">
        <f t="shared" si="0"/>
        <v>0</v>
      </c>
      <c r="I30" s="64"/>
    </row>
    <row r="31" spans="1:8" ht="24" customHeight="1">
      <c r="A31" s="102" t="s">
        <v>116</v>
      </c>
      <c r="B31" s="81">
        <v>60</v>
      </c>
      <c r="C31" s="81">
        <v>28</v>
      </c>
      <c r="D31" s="78">
        <f>D28-D29</f>
        <v>0</v>
      </c>
      <c r="E31" s="78">
        <f>E28-E29</f>
        <v>0</v>
      </c>
      <c r="F31" s="78">
        <f>F28-F29</f>
        <v>11012841724</v>
      </c>
      <c r="G31" s="78">
        <f>G28-G29</f>
        <v>8076256331</v>
      </c>
      <c r="H31" s="99">
        <f t="shared" si="0"/>
        <v>19089098055</v>
      </c>
    </row>
    <row r="32" spans="1:8" ht="24" customHeight="1" thickBot="1">
      <c r="A32" s="105" t="s">
        <v>117</v>
      </c>
      <c r="B32" s="106">
        <v>70</v>
      </c>
      <c r="C32" s="106"/>
      <c r="D32" s="107">
        <f>D31/2774200</f>
        <v>0</v>
      </c>
      <c r="E32" s="107">
        <f>E31/2774200</f>
        <v>0</v>
      </c>
      <c r="F32" s="107">
        <f>F31/2774200</f>
        <v>3969.7360406603707</v>
      </c>
      <c r="G32" s="107">
        <f>G31/2774200</f>
        <v>2911.201907216495</v>
      </c>
      <c r="H32" s="108">
        <f t="shared" si="0"/>
        <v>6880.937947876866</v>
      </c>
    </row>
    <row r="33" ht="9.75" customHeight="1" thickTop="1">
      <c r="F33" s="64"/>
    </row>
    <row r="34" spans="6:45" s="69" customFormat="1" ht="15">
      <c r="F34" s="66" t="s">
        <v>147</v>
      </c>
      <c r="G34" s="66"/>
      <c r="H34" s="66"/>
      <c r="I34"/>
      <c r="J34"/>
      <c r="K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69" customFormat="1" ht="18">
      <c r="A35" s="86" t="s">
        <v>120</v>
      </c>
      <c r="B35" s="86"/>
      <c r="C35" s="62"/>
      <c r="D35" s="62"/>
      <c r="E35" s="62"/>
      <c r="F35" s="109" t="s">
        <v>118</v>
      </c>
      <c r="G35" s="109"/>
      <c r="H35" s="109"/>
      <c r="I35"/>
      <c r="J35"/>
      <c r="K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6:45" s="69" customFormat="1" ht="12.75">
      <c r="F36" s="87"/>
      <c r="H36" s="88"/>
      <c r="I36"/>
      <c r="J36"/>
      <c r="K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8:45" s="69" customFormat="1" ht="12.75">
      <c r="H37" s="89"/>
      <c r="I37"/>
      <c r="J37"/>
      <c r="K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8:45" s="69" customFormat="1" ht="12.75">
      <c r="H38" s="88"/>
      <c r="I38"/>
      <c r="J38"/>
      <c r="K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6:45" s="69" customFormat="1" ht="12.75">
      <c r="F39" s="87"/>
      <c r="H39" s="90"/>
      <c r="I39"/>
      <c r="J39"/>
      <c r="K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8:45" s="69" customFormat="1" ht="12.75">
      <c r="H40" s="89"/>
      <c r="I40"/>
      <c r="J40"/>
      <c r="K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6:45" s="69" customFormat="1" ht="12.75">
      <c r="F41" s="87"/>
      <c r="H41"/>
      <c r="I41"/>
      <c r="J41"/>
      <c r="K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69" customFormat="1" ht="18">
      <c r="A42" s="91" t="s">
        <v>146</v>
      </c>
      <c r="F42" s="109" t="s">
        <v>121</v>
      </c>
      <c r="G42" s="109"/>
      <c r="H42" s="109"/>
      <c r="I42"/>
      <c r="J42"/>
      <c r="K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</sheetData>
  <mergeCells count="3">
    <mergeCell ref="A4:H4"/>
    <mergeCell ref="A5:H5"/>
    <mergeCell ref="F1:H3"/>
  </mergeCells>
  <printOptions/>
  <pageMargins left="1.17" right="0.24" top="0.46" bottom="0.38" header="0.22" footer="0.2"/>
  <pageSetup horizontalDpi="180" verticalDpi="18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1" sqref="A11"/>
    </sheetView>
  </sheetViews>
  <sheetFormatPr defaultColWidth="9.00390625" defaultRowHeight="12.75"/>
  <cols>
    <col min="1" max="1" width="37.625" style="113" customWidth="1"/>
    <col min="2" max="2" width="13.625" style="113" customWidth="1"/>
    <col min="3" max="3" width="13.25390625" style="113" customWidth="1"/>
    <col min="4" max="4" width="12.25390625" style="113" customWidth="1"/>
    <col min="5" max="5" width="12.75390625" style="113" customWidth="1"/>
    <col min="6" max="6" width="14.25390625" style="113" customWidth="1"/>
    <col min="7" max="7" width="14.75390625" style="113" customWidth="1"/>
    <col min="8" max="16384" width="9.00390625" style="113" customWidth="1"/>
  </cols>
  <sheetData>
    <row r="1" spans="1:7" ht="99" customHeight="1">
      <c r="A1" s="128" t="s">
        <v>127</v>
      </c>
      <c r="B1" s="128"/>
      <c r="C1" s="128"/>
      <c r="D1" s="128"/>
      <c r="E1" s="128"/>
      <c r="F1" s="128"/>
      <c r="G1" s="128"/>
    </row>
    <row r="2" spans="1:7" s="115" customFormat="1" ht="52.5" customHeight="1">
      <c r="A2" s="116" t="s">
        <v>128</v>
      </c>
      <c r="B2" s="116" t="s">
        <v>129</v>
      </c>
      <c r="C2" s="116" t="s">
        <v>130</v>
      </c>
      <c r="D2" s="116" t="s">
        <v>131</v>
      </c>
      <c r="E2" s="116" t="s">
        <v>132</v>
      </c>
      <c r="F2" s="116" t="s">
        <v>144</v>
      </c>
      <c r="G2" s="116" t="s">
        <v>145</v>
      </c>
    </row>
    <row r="3" spans="1:7" s="115" customFormat="1" ht="21.75" customHeight="1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7" t="s">
        <v>136</v>
      </c>
      <c r="G3" s="116" t="s">
        <v>137</v>
      </c>
    </row>
    <row r="4" spans="1:7" s="114" customFormat="1" ht="35.25" customHeight="1">
      <c r="A4" s="118" t="s">
        <v>133</v>
      </c>
      <c r="B4" s="122" t="s">
        <v>140</v>
      </c>
      <c r="C4" s="119">
        <v>90753</v>
      </c>
      <c r="D4" s="119">
        <v>76299</v>
      </c>
      <c r="E4" s="119">
        <v>331000</v>
      </c>
      <c r="F4" s="120">
        <f>C4/D4</f>
        <v>1.1894389179412574</v>
      </c>
      <c r="G4" s="120">
        <f>C4/E4</f>
        <v>0.27417824773413896</v>
      </c>
    </row>
    <row r="5" spans="1:7" s="114" customFormat="1" ht="35.25" customHeight="1">
      <c r="A5" s="118" t="s">
        <v>134</v>
      </c>
      <c r="B5" s="122" t="s">
        <v>138</v>
      </c>
      <c r="C5" s="119">
        <v>53643</v>
      </c>
      <c r="D5" s="119">
        <v>39269</v>
      </c>
      <c r="E5" s="119">
        <v>190618</v>
      </c>
      <c r="F5" s="120">
        <f>C5/D5</f>
        <v>1.3660393694771957</v>
      </c>
      <c r="G5" s="120">
        <f>C5/E5</f>
        <v>0.28141623561258644</v>
      </c>
    </row>
    <row r="6" spans="1:7" s="114" customFormat="1" ht="35.25" customHeight="1">
      <c r="A6" s="118" t="s">
        <v>135</v>
      </c>
      <c r="B6" s="122" t="s">
        <v>138</v>
      </c>
      <c r="C6" s="119">
        <v>9390</v>
      </c>
      <c r="D6" s="119">
        <v>7180</v>
      </c>
      <c r="E6" s="119">
        <v>25853</v>
      </c>
      <c r="F6" s="120">
        <f>C6/D6</f>
        <v>1.307799442896936</v>
      </c>
      <c r="G6" s="120">
        <f>C6/E6</f>
        <v>0.3632073647158937</v>
      </c>
    </row>
    <row r="7" spans="1:7" s="114" customFormat="1" ht="35.25" customHeight="1">
      <c r="A7" s="118" t="s">
        <v>139</v>
      </c>
      <c r="B7" s="122" t="s">
        <v>138</v>
      </c>
      <c r="C7" s="121">
        <f>C6*86%</f>
        <v>8075.4</v>
      </c>
      <c r="D7" s="121">
        <f>D6*86%</f>
        <v>6174.8</v>
      </c>
      <c r="E7" s="121">
        <f>E6*86%</f>
        <v>22233.579999999998</v>
      </c>
      <c r="F7" s="120">
        <f>C7/D7</f>
        <v>1.3077994428969357</v>
      </c>
      <c r="G7" s="120">
        <f>C7/E7</f>
        <v>0.3632073647158937</v>
      </c>
    </row>
    <row r="8" s="114" customFormat="1" ht="18.75"/>
    <row r="9" s="114" customFormat="1" ht="18.75">
      <c r="F9" s="114" t="s">
        <v>141</v>
      </c>
    </row>
    <row r="10" s="114" customFormat="1" ht="18.75">
      <c r="F10" s="114" t="s">
        <v>142</v>
      </c>
    </row>
    <row r="11" s="114" customFormat="1" ht="18.75"/>
    <row r="12" s="114" customFormat="1" ht="18.75"/>
    <row r="13" s="114" customFormat="1" ht="18.75"/>
    <row r="14" s="114" customFormat="1" ht="18.75"/>
    <row r="15" s="114" customFormat="1" ht="18.75">
      <c r="F15" s="114" t="s">
        <v>143</v>
      </c>
    </row>
    <row r="16" s="114" customFormat="1" ht="18.75"/>
    <row r="17" s="114" customFormat="1" ht="18.75"/>
    <row r="18" s="114" customFormat="1" ht="18.75"/>
    <row r="19" s="114" customFormat="1" ht="18.75"/>
    <row r="20" s="114" customFormat="1" ht="18.75"/>
    <row r="21" s="114" customFormat="1" ht="18.75"/>
    <row r="22" s="114" customFormat="1" ht="18.75"/>
    <row r="23" s="114" customFormat="1" ht="18.75"/>
    <row r="24" s="114" customFormat="1" ht="18.75"/>
    <row r="25" s="114" customFormat="1" ht="18.75"/>
    <row r="26" s="114" customFormat="1" ht="18.75"/>
    <row r="27" s="114" customFormat="1" ht="18.75"/>
    <row r="28" s="114" customFormat="1" ht="18.75"/>
    <row r="29" s="114" customFormat="1" ht="18.75"/>
    <row r="30" s="114" customFormat="1" ht="18.75"/>
    <row r="31" s="114" customFormat="1" ht="18.75"/>
    <row r="32" s="114" customFormat="1" ht="18.75"/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 son cement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Minh Tuan</dc:creator>
  <cp:keywords/>
  <dc:description/>
  <cp:lastModifiedBy>Vaio</cp:lastModifiedBy>
  <cp:lastPrinted>2008-07-22T07:20:31Z</cp:lastPrinted>
  <dcterms:created xsi:type="dcterms:W3CDTF">2007-04-25T14:19:53Z</dcterms:created>
  <dcterms:modified xsi:type="dcterms:W3CDTF">2008-07-22T07:23:00Z</dcterms:modified>
  <cp:category/>
  <cp:version/>
  <cp:contentType/>
  <cp:contentStatus/>
</cp:coreProperties>
</file>